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1" activeTab="11"/>
  </bookViews>
  <sheets>
    <sheet name="ekamut" sheetId="4" state="hidden" r:id="rId1"/>
    <sheet name="Лист1" sheetId="1" state="hidden" r:id="rId2"/>
    <sheet name="Лист2" sheetId="2" state="hidden" r:id="rId3"/>
    <sheet name="Лист3" sheetId="3" state="hidden" r:id="rId4"/>
    <sheet name="gorc caxs" sheetId="5" state="hidden" r:id="rId5"/>
    <sheet name="tntes caxs" sheetId="6" state="hidden" r:id="rId6"/>
    <sheet name="hatvac6" sheetId="7" state="hidden" r:id="rId7"/>
    <sheet name="hatvac6 (2)" sheetId="12" state="hidden" r:id="rId8"/>
    <sheet name="tntes caxs (2)" sheetId="11" state="hidden" r:id="rId9"/>
    <sheet name="gorc caxs (2)" sheetId="10" state="hidden" r:id="rId10"/>
    <sheet name="ekamut (2)" sheetId="9" state="hidden" r:id="rId11"/>
    <sheet name="bjuge" sheetId="22" r:id="rId12"/>
    <sheet name="ekamut (3)" sheetId="21" r:id="rId13"/>
    <sheet name="gorc caxs (3)" sheetId="20" r:id="rId14"/>
    <sheet name="tntes caxs (3)" sheetId="19" r:id="rId15"/>
    <sheet name="hatvac 4" sheetId="18" r:id="rId16"/>
    <sheet name="hatvac6 (3)" sheetId="17" r:id="rId17"/>
    <sheet name="Лист4" sheetId="8" r:id="rId18"/>
  </sheets>
  <externalReferences>
    <externalReference r:id="rId19"/>
    <externalReference r:id="rId20"/>
  </externalReferences>
  <definedNames>
    <definedName name="_xlnm.Print_Titles" localSheetId="4">'gorc caxs'!$A$5:$IV$7</definedName>
    <definedName name="_xlnm.Print_Titles" localSheetId="9">'gorc caxs (2)'!$A$5:$IV$7</definedName>
    <definedName name="_xlnm.Print_Titles" localSheetId="13">'gorc caxs (3)'!$A$5:$IV$7</definedName>
    <definedName name="_xlnm.Print_Titles" localSheetId="6">hatvac6!$A$3:$IV$5</definedName>
    <definedName name="_xlnm.Print_Titles" localSheetId="7">'hatvac6 (2)'!$A$3:$IV$5</definedName>
    <definedName name="_xlnm.Print_Titles" localSheetId="16">'hatvac6 (3)'!$A$3:$IV$5</definedName>
    <definedName name="_xlnm.Print_Titles" localSheetId="5">'tntes caxs'!$A$5:$IV$7</definedName>
    <definedName name="_xlnm.Print_Titles" localSheetId="8">'tntes caxs (2)'!$A$5:$IV$7</definedName>
    <definedName name="_xlnm.Print_Titles" localSheetId="14">'tntes caxs (3)'!$A$5:$IV$7</definedName>
  </definedNames>
  <calcPr calcId="124519"/>
</workbook>
</file>

<file path=xl/calcChain.xml><?xml version="1.0" encoding="utf-8"?>
<calcChain xmlns="http://schemas.openxmlformats.org/spreadsheetml/2006/main">
  <c r="E125" i="21"/>
  <c r="E122" s="1"/>
  <c r="F124"/>
  <c r="D124" s="1"/>
  <c r="F122"/>
  <c r="F121"/>
  <c r="D121"/>
  <c r="F120"/>
  <c r="F119" s="1"/>
  <c r="E116"/>
  <c r="D116" s="1"/>
  <c r="E114"/>
  <c r="D114"/>
  <c r="E113"/>
  <c r="D113" s="1"/>
  <c r="E111"/>
  <c r="D11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E80" s="1"/>
  <c r="D80" s="1"/>
  <c r="E78"/>
  <c r="D78" s="1"/>
  <c r="F76"/>
  <c r="D76" s="1"/>
  <c r="F72"/>
  <c r="D72"/>
  <c r="F71"/>
  <c r="D71" s="1"/>
  <c r="E69"/>
  <c r="D69"/>
  <c r="D68"/>
  <c r="E67"/>
  <c r="E66"/>
  <c r="D66"/>
  <c r="E65"/>
  <c r="E64" s="1"/>
  <c r="F63"/>
  <c r="F62" s="1"/>
  <c r="E60"/>
  <c r="D60" s="1"/>
  <c r="F58"/>
  <c r="D58"/>
  <c r="E56"/>
  <c r="D56" s="1"/>
  <c r="E47"/>
  <c r="D47" s="1"/>
  <c r="E46"/>
  <c r="D46" s="1"/>
  <c r="E45"/>
  <c r="D45" s="1"/>
  <c r="E44"/>
  <c r="E43" s="1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E20"/>
  <c r="D20"/>
  <c r="E18"/>
  <c r="D18" s="1"/>
  <c r="E17"/>
  <c r="D17"/>
  <c r="E16"/>
  <c r="D16" s="1"/>
  <c r="E15"/>
  <c r="D15"/>
  <c r="E13"/>
  <c r="H307" i="20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3" s="1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F183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G169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H100" s="1"/>
  <c r="H88" s="1"/>
  <c r="F102"/>
  <c r="G100"/>
  <c r="F100" s="1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H8" s="1"/>
  <c r="G11"/>
  <c r="F11" s="1"/>
  <c r="G9"/>
  <c r="F229" i="19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F191" s="1"/>
  <c r="D191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8"/>
  <c r="D148" s="1"/>
  <c r="E147"/>
  <c r="D147"/>
  <c r="E146"/>
  <c r="E144" s="1"/>
  <c r="E141"/>
  <c r="D141"/>
  <c r="E139"/>
  <c r="D139" s="1"/>
  <c r="E138"/>
  <c r="D138"/>
  <c r="D137"/>
  <c r="E136"/>
  <c r="D136"/>
  <c r="E135"/>
  <c r="E133" s="1"/>
  <c r="D133" s="1"/>
  <c r="E132"/>
  <c r="D132" s="1"/>
  <c r="E131"/>
  <c r="D131"/>
  <c r="E129"/>
  <c r="D126"/>
  <c r="D125"/>
  <c r="D124"/>
  <c r="D123"/>
  <c r="E121"/>
  <c r="D121" s="1"/>
  <c r="E119"/>
  <c r="D119"/>
  <c r="E118"/>
  <c r="E115" s="1"/>
  <c r="D115" s="1"/>
  <c r="E117"/>
  <c r="D117"/>
  <c r="D114"/>
  <c r="D113"/>
  <c r="D112"/>
  <c r="D111"/>
  <c r="E109"/>
  <c r="D109"/>
  <c r="E107"/>
  <c r="D107" s="1"/>
  <c r="E106"/>
  <c r="D106"/>
  <c r="E105"/>
  <c r="E103" s="1"/>
  <c r="D103" s="1"/>
  <c r="E102"/>
  <c r="D102" s="1"/>
  <c r="E101"/>
  <c r="D101"/>
  <c r="E99"/>
  <c r="D99" s="1"/>
  <c r="E98"/>
  <c r="D98"/>
  <c r="E97"/>
  <c r="E95" s="1"/>
  <c r="E92"/>
  <c r="D92"/>
  <c r="E91"/>
  <c r="E89" s="1"/>
  <c r="D89" s="1"/>
  <c r="E88"/>
  <c r="D88" s="1"/>
  <c r="E87"/>
  <c r="D87"/>
  <c r="E82"/>
  <c r="D82" s="1"/>
  <c r="E81"/>
  <c r="D81"/>
  <c r="E80"/>
  <c r="D80" s="1"/>
  <c r="E77"/>
  <c r="D77" s="1"/>
  <c r="E76"/>
  <c r="D76"/>
  <c r="E74"/>
  <c r="D74" s="1"/>
  <c r="E73"/>
  <c r="D73"/>
  <c r="E72"/>
  <c r="E70" s="1"/>
  <c r="E67"/>
  <c r="D67"/>
  <c r="E66"/>
  <c r="D66" s="1"/>
  <c r="E65"/>
  <c r="D65"/>
  <c r="E64"/>
  <c r="D64" s="1"/>
  <c r="E63"/>
  <c r="D63"/>
  <c r="E62"/>
  <c r="D62" s="1"/>
  <c r="E61"/>
  <c r="D61" s="1"/>
  <c r="E60"/>
  <c r="D60" s="1"/>
  <c r="E57"/>
  <c r="D57" s="1"/>
  <c r="E56"/>
  <c r="D56" s="1"/>
  <c r="E54"/>
  <c r="D54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2"/>
  <c r="E21"/>
  <c r="E19" s="1"/>
  <c r="E18"/>
  <c r="D18" s="1"/>
  <c r="E17"/>
  <c r="D17" s="1"/>
  <c r="E16"/>
  <c r="E14" s="1"/>
  <c r="D97" i="18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D72"/>
  <c r="E71"/>
  <c r="D71"/>
  <c r="D70"/>
  <c r="D68"/>
  <c r="F66"/>
  <c r="E66"/>
  <c r="D66"/>
  <c r="D65"/>
  <c r="D64"/>
  <c r="F62"/>
  <c r="E62"/>
  <c r="D62" s="1"/>
  <c r="D61"/>
  <c r="D60"/>
  <c r="D59"/>
  <c r="F57"/>
  <c r="F55" s="1"/>
  <c r="E55"/>
  <c r="F51"/>
  <c r="E51"/>
  <c r="D51"/>
  <c r="F47"/>
  <c r="D47" s="1"/>
  <c r="E47"/>
  <c r="F45"/>
  <c r="E45"/>
  <c r="D45" s="1"/>
  <c r="F41"/>
  <c r="D41"/>
  <c r="F37"/>
  <c r="F35" s="1"/>
  <c r="D32"/>
  <c r="D31"/>
  <c r="F29"/>
  <c r="D29"/>
  <c r="H791" i="17"/>
  <c r="G791"/>
  <c r="I789"/>
  <c r="H789"/>
  <c r="H787" s="1"/>
  <c r="I787"/>
  <c r="H775"/>
  <c r="G775"/>
  <c r="H771"/>
  <c r="G771"/>
  <c r="H770"/>
  <c r="G770"/>
  <c r="H769"/>
  <c r="H765" s="1"/>
  <c r="G769"/>
  <c r="H768"/>
  <c r="G768"/>
  <c r="H767"/>
  <c r="G767"/>
  <c r="H757"/>
  <c r="G757"/>
  <c r="H751"/>
  <c r="G751"/>
  <c r="H745"/>
  <c r="G745"/>
  <c r="H742"/>
  <c r="G742"/>
  <c r="H736"/>
  <c r="G736"/>
  <c r="H726"/>
  <c r="G726"/>
  <c r="I724"/>
  <c r="H723"/>
  <c r="G723" s="1"/>
  <c r="I700"/>
  <c r="H700"/>
  <c r="G700"/>
  <c r="H699"/>
  <c r="G699"/>
  <c r="H698"/>
  <c r="G698"/>
  <c r="G697"/>
  <c r="G696"/>
  <c r="G695"/>
  <c r="G694"/>
  <c r="G693"/>
  <c r="G692"/>
  <c r="G691"/>
  <c r="I689"/>
  <c r="I687" s="1"/>
  <c r="I686"/>
  <c r="H685"/>
  <c r="H684" s="1"/>
  <c r="G685"/>
  <c r="I681"/>
  <c r="G681"/>
  <c r="H680"/>
  <c r="G680"/>
  <c r="H655"/>
  <c r="I645"/>
  <c r="G645" s="1"/>
  <c r="I644"/>
  <c r="G644" s="1"/>
  <c r="H643"/>
  <c r="G643" s="1"/>
  <c r="H642"/>
  <c r="G642" s="1"/>
  <c r="H641"/>
  <c r="G641" s="1"/>
  <c r="H640"/>
  <c r="G640" s="1"/>
  <c r="H639"/>
  <c r="G639" s="1"/>
  <c r="I637"/>
  <c r="I635" s="1"/>
  <c r="I633" s="1"/>
  <c r="G632"/>
  <c r="G631"/>
  <c r="G630"/>
  <c r="G629"/>
  <c r="G628"/>
  <c r="G627"/>
  <c r="G626"/>
  <c r="G625"/>
  <c r="G624"/>
  <c r="G623"/>
  <c r="G622"/>
  <c r="G621"/>
  <c r="G620"/>
  <c r="H619"/>
  <c r="H617" s="1"/>
  <c r="G617" s="1"/>
  <c r="G618"/>
  <c r="G616"/>
  <c r="H615"/>
  <c r="G615" s="1"/>
  <c r="H614"/>
  <c r="G614" s="1"/>
  <c r="H613"/>
  <c r="G613" s="1"/>
  <c r="G610"/>
  <c r="G609"/>
  <c r="G608"/>
  <c r="G607"/>
  <c r="G606"/>
  <c r="H604"/>
  <c r="G604"/>
  <c r="H603"/>
  <c r="G603"/>
  <c r="H601"/>
  <c r="G601"/>
  <c r="H596"/>
  <c r="H594" s="1"/>
  <c r="G596"/>
  <c r="I592"/>
  <c r="H578"/>
  <c r="G578" s="1"/>
  <c r="H577"/>
  <c r="G577" s="1"/>
  <c r="H576"/>
  <c r="G576" s="1"/>
  <c r="H575"/>
  <c r="G575" s="1"/>
  <c r="H574"/>
  <c r="G574" s="1"/>
  <c r="H573"/>
  <c r="G573" s="1"/>
  <c r="H571"/>
  <c r="G571" s="1"/>
  <c r="I570"/>
  <c r="G570" s="1"/>
  <c r="I569"/>
  <c r="G569" s="1"/>
  <c r="H568"/>
  <c r="G568" s="1"/>
  <c r="H567"/>
  <c r="G567" s="1"/>
  <c r="H566"/>
  <c r="H564" s="1"/>
  <c r="I564"/>
  <c r="H559"/>
  <c r="G559"/>
  <c r="I558"/>
  <c r="G558"/>
  <c r="I557"/>
  <c r="G557"/>
  <c r="H556"/>
  <c r="G556"/>
  <c r="G555"/>
  <c r="G554"/>
  <c r="G553"/>
  <c r="G552"/>
  <c r="G551"/>
  <c r="G550"/>
  <c r="G549"/>
  <c r="I547"/>
  <c r="I545" s="1"/>
  <c r="H547"/>
  <c r="I544"/>
  <c r="G544" s="1"/>
  <c r="I543"/>
  <c r="G543" s="1"/>
  <c r="I542"/>
  <c r="G542" s="1"/>
  <c r="G541"/>
  <c r="H540"/>
  <c r="G540"/>
  <c r="H539"/>
  <c r="G539"/>
  <c r="H538"/>
  <c r="G538"/>
  <c r="H537"/>
  <c r="G537"/>
  <c r="H536"/>
  <c r="G536"/>
  <c r="H535"/>
  <c r="G535"/>
  <c r="H534"/>
  <c r="G534"/>
  <c r="H533"/>
  <c r="G533"/>
  <c r="H531"/>
  <c r="I526"/>
  <c r="I452"/>
  <c r="H452"/>
  <c r="G452" s="1"/>
  <c r="G445"/>
  <c r="E445"/>
  <c r="G444"/>
  <c r="I442"/>
  <c r="G442"/>
  <c r="I440"/>
  <c r="G440"/>
  <c r="I439"/>
  <c r="G439"/>
  <c r="I438"/>
  <c r="H437"/>
  <c r="G437" s="1"/>
  <c r="H436"/>
  <c r="G436" s="1"/>
  <c r="H435"/>
  <c r="G435" s="1"/>
  <c r="H434"/>
  <c r="G434" s="1"/>
  <c r="I432"/>
  <c r="I430" s="1"/>
  <c r="I429"/>
  <c r="G429" s="1"/>
  <c r="I428"/>
  <c r="G428" s="1"/>
  <c r="H427"/>
  <c r="G427" s="1"/>
  <c r="I425"/>
  <c r="I423" s="1"/>
  <c r="I416"/>
  <c r="G416" s="1"/>
  <c r="I415"/>
  <c r="G415" s="1"/>
  <c r="H414"/>
  <c r="G414" s="1"/>
  <c r="H413"/>
  <c r="H411" s="1"/>
  <c r="H409" s="1"/>
  <c r="I411"/>
  <c r="I409" s="1"/>
  <c r="I406"/>
  <c r="G406"/>
  <c r="I405"/>
  <c r="G405"/>
  <c r="H404"/>
  <c r="G404"/>
  <c r="H403"/>
  <c r="G403"/>
  <c r="H402"/>
  <c r="G402"/>
  <c r="H401"/>
  <c r="G401"/>
  <c r="I399"/>
  <c r="H399"/>
  <c r="H397" s="1"/>
  <c r="G397" s="1"/>
  <c r="I397"/>
  <c r="I370"/>
  <c r="G370"/>
  <c r="I369"/>
  <c r="G369"/>
  <c r="E369"/>
  <c r="H368"/>
  <c r="G368" s="1"/>
  <c r="H367"/>
  <c r="G367" s="1"/>
  <c r="H366"/>
  <c r="G366" s="1"/>
  <c r="H365"/>
  <c r="H363" s="1"/>
  <c r="I363"/>
  <c r="I361" s="1"/>
  <c r="I359" s="1"/>
  <c r="I358"/>
  <c r="G358"/>
  <c r="I357"/>
  <c r="I355" s="1"/>
  <c r="I353" s="1"/>
  <c r="G357"/>
  <c r="H355"/>
  <c r="H353" s="1"/>
  <c r="I352"/>
  <c r="G352"/>
  <c r="H351"/>
  <c r="G351"/>
  <c r="I349"/>
  <c r="H349"/>
  <c r="G349" s="1"/>
  <c r="I348"/>
  <c r="I346" s="1"/>
  <c r="H346"/>
  <c r="H329"/>
  <c r="I328"/>
  <c r="G328" s="1"/>
  <c r="I327"/>
  <c r="G327" s="1"/>
  <c r="I309"/>
  <c r="G309" s="1"/>
  <c r="H309"/>
  <c r="I303"/>
  <c r="H303"/>
  <c r="G303" s="1"/>
  <c r="I286"/>
  <c r="G286" s="1"/>
  <c r="H285"/>
  <c r="G285" s="1"/>
  <c r="H284"/>
  <c r="G284" s="1"/>
  <c r="I282"/>
  <c r="I280" s="1"/>
  <c r="I266"/>
  <c r="H266"/>
  <c r="G266"/>
  <c r="I261"/>
  <c r="G261"/>
  <c r="I260"/>
  <c r="G260"/>
  <c r="G258" s="1"/>
  <c r="I258"/>
  <c r="I252" s="1"/>
  <c r="H252"/>
  <c r="I239"/>
  <c r="G239" s="1"/>
  <c r="H238"/>
  <c r="H237"/>
  <c r="G237"/>
  <c r="E237"/>
  <c r="H236"/>
  <c r="H234" s="1"/>
  <c r="I234"/>
  <c r="I232" s="1"/>
  <c r="I222"/>
  <c r="H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I98"/>
  <c r="I96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G75" s="1"/>
  <c r="H73"/>
  <c r="G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13" s="1"/>
  <c r="I13"/>
  <c r="I11" s="1"/>
  <c r="I9" s="1"/>
  <c r="H789" i="12"/>
  <c r="H787" s="1"/>
  <c r="I787"/>
  <c r="I785"/>
  <c r="H773"/>
  <c r="G773"/>
  <c r="H769"/>
  <c r="G769" s="1"/>
  <c r="H768"/>
  <c r="G768"/>
  <c r="H767"/>
  <c r="H763" s="1"/>
  <c r="H766"/>
  <c r="G766"/>
  <c r="H765"/>
  <c r="G765" s="1"/>
  <c r="K763"/>
  <c r="H755"/>
  <c r="G755"/>
  <c r="H749"/>
  <c r="G749" s="1"/>
  <c r="H743"/>
  <c r="G743"/>
  <c r="H740"/>
  <c r="G740" s="1"/>
  <c r="H734"/>
  <c r="G734"/>
  <c r="H724"/>
  <c r="G724" s="1"/>
  <c r="I722"/>
  <c r="H721"/>
  <c r="G721"/>
  <c r="I698"/>
  <c r="I687" s="1"/>
  <c r="I685" s="1"/>
  <c r="H698"/>
  <c r="G698" s="1"/>
  <c r="H697"/>
  <c r="G697"/>
  <c r="H696"/>
  <c r="H687" s="1"/>
  <c r="G695"/>
  <c r="G694"/>
  <c r="G693"/>
  <c r="G692"/>
  <c r="G691"/>
  <c r="G690"/>
  <c r="G689"/>
  <c r="I684"/>
  <c r="I635" s="1"/>
  <c r="I633" s="1"/>
  <c r="I631" s="1"/>
  <c r="H683"/>
  <c r="H682" s="1"/>
  <c r="I679"/>
  <c r="G679"/>
  <c r="H678"/>
  <c r="G678" s="1"/>
  <c r="H653"/>
  <c r="I643"/>
  <c r="G643" s="1"/>
  <c r="I642"/>
  <c r="G642"/>
  <c r="H641"/>
  <c r="G641" s="1"/>
  <c r="H640"/>
  <c r="G640"/>
  <c r="H639"/>
  <c r="H635" s="1"/>
  <c r="H638"/>
  <c r="G638"/>
  <c r="H637"/>
  <c r="G637" s="1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/>
  <c r="H612"/>
  <c r="G612" s="1"/>
  <c r="H611"/>
  <c r="G611"/>
  <c r="H609"/>
  <c r="H603" s="1"/>
  <c r="G603" s="1"/>
  <c r="G608"/>
  <c r="G607"/>
  <c r="G606"/>
  <c r="G605"/>
  <c r="G604"/>
  <c r="H602"/>
  <c r="G602" s="1"/>
  <c r="H601"/>
  <c r="G601"/>
  <c r="H594"/>
  <c r="G594"/>
  <c r="H592"/>
  <c r="G592" s="1"/>
  <c r="I590"/>
  <c r="H576"/>
  <c r="G576"/>
  <c r="H575"/>
  <c r="G575" s="1"/>
  <c r="H574"/>
  <c r="G574"/>
  <c r="H573"/>
  <c r="H569" s="1"/>
  <c r="G569" s="1"/>
  <c r="H572"/>
  <c r="G572"/>
  <c r="H571"/>
  <c r="G571" s="1"/>
  <c r="I568"/>
  <c r="I562" s="1"/>
  <c r="I567"/>
  <c r="G567"/>
  <c r="H566"/>
  <c r="G566" s="1"/>
  <c r="H565"/>
  <c r="G565"/>
  <c r="H564"/>
  <c r="H562" s="1"/>
  <c r="H557"/>
  <c r="G557" s="1"/>
  <c r="I556"/>
  <c r="G556"/>
  <c r="I555"/>
  <c r="G555" s="1"/>
  <c r="H554"/>
  <c r="G554"/>
  <c r="G553"/>
  <c r="G552"/>
  <c r="G551"/>
  <c r="G550"/>
  <c r="G549"/>
  <c r="G548"/>
  <c r="G547"/>
  <c r="I545"/>
  <c r="I543" s="1"/>
  <c r="H545"/>
  <c r="G545" s="1"/>
  <c r="I542"/>
  <c r="G542"/>
  <c r="I541"/>
  <c r="G541" s="1"/>
  <c r="I540"/>
  <c r="G540"/>
  <c r="G539"/>
  <c r="H538"/>
  <c r="G538" s="1"/>
  <c r="H537"/>
  <c r="G537"/>
  <c r="H536"/>
  <c r="G536" s="1"/>
  <c r="H535"/>
  <c r="G535"/>
  <c r="H534"/>
  <c r="G534" s="1"/>
  <c r="H533"/>
  <c r="G533"/>
  <c r="H532"/>
  <c r="G532" s="1"/>
  <c r="H531"/>
  <c r="H529" s="1"/>
  <c r="G531"/>
  <c r="I524"/>
  <c r="I450"/>
  <c r="H450"/>
  <c r="G450" s="1"/>
  <c r="G443"/>
  <c r="E443"/>
  <c r="G442"/>
  <c r="I440"/>
  <c r="I438" s="1"/>
  <c r="G438" s="1"/>
  <c r="I437"/>
  <c r="G437" s="1"/>
  <c r="I436"/>
  <c r="H435"/>
  <c r="G435" s="1"/>
  <c r="H434"/>
  <c r="G434"/>
  <c r="H433"/>
  <c r="H430" s="1"/>
  <c r="H432"/>
  <c r="G432"/>
  <c r="I430"/>
  <c r="I428" s="1"/>
  <c r="I427"/>
  <c r="G427"/>
  <c r="I426"/>
  <c r="G426" s="1"/>
  <c r="H425"/>
  <c r="G425"/>
  <c r="H423"/>
  <c r="H421"/>
  <c r="I414"/>
  <c r="G414"/>
  <c r="I413"/>
  <c r="G413" s="1"/>
  <c r="H412"/>
  <c r="G412"/>
  <c r="H411"/>
  <c r="H409" s="1"/>
  <c r="H407" s="1"/>
  <c r="I404"/>
  <c r="G404"/>
  <c r="I403"/>
  <c r="G403" s="1"/>
  <c r="H402"/>
  <c r="G402"/>
  <c r="H401"/>
  <c r="G401" s="1"/>
  <c r="H400"/>
  <c r="H398" s="1"/>
  <c r="G400"/>
  <c r="I398"/>
  <c r="I396"/>
  <c r="I369"/>
  <c r="G369"/>
  <c r="I368"/>
  <c r="G368" s="1"/>
  <c r="E368"/>
  <c r="H367"/>
  <c r="G367" s="1"/>
  <c r="H366"/>
  <c r="G366"/>
  <c r="H365"/>
  <c r="H363" s="1"/>
  <c r="I363"/>
  <c r="I361"/>
  <c r="I359"/>
  <c r="I358"/>
  <c r="G358"/>
  <c r="I357"/>
  <c r="I355" s="1"/>
  <c r="I353" s="1"/>
  <c r="H355"/>
  <c r="H353" s="1"/>
  <c r="I352"/>
  <c r="G352" s="1"/>
  <c r="H351"/>
  <c r="H349" s="1"/>
  <c r="G351"/>
  <c r="I348"/>
  <c r="I346" s="1"/>
  <c r="G346" s="1"/>
  <c r="H346"/>
  <c r="I328"/>
  <c r="G328" s="1"/>
  <c r="I327"/>
  <c r="G327"/>
  <c r="I309"/>
  <c r="H309"/>
  <c r="G309" s="1"/>
  <c r="I303"/>
  <c r="H303"/>
  <c r="G303" s="1"/>
  <c r="I286"/>
  <c r="G286"/>
  <c r="H285"/>
  <c r="G285" s="1"/>
  <c r="H284"/>
  <c r="G284"/>
  <c r="I282"/>
  <c r="I280" s="1"/>
  <c r="I266"/>
  <c r="H266"/>
  <c r="G266"/>
  <c r="I261"/>
  <c r="G261" s="1"/>
  <c r="I260"/>
  <c r="G260"/>
  <c r="G258" s="1"/>
  <c r="H252"/>
  <c r="I239"/>
  <c r="G239" s="1"/>
  <c r="H238"/>
  <c r="H237"/>
  <c r="G237" s="1"/>
  <c r="E237"/>
  <c r="H236"/>
  <c r="H234" s="1"/>
  <c r="I234"/>
  <c r="I232"/>
  <c r="I222"/>
  <c r="H222"/>
  <c r="G222" s="1"/>
  <c r="I117"/>
  <c r="G117" s="1"/>
  <c r="I116"/>
  <c r="G116" s="1"/>
  <c r="I115"/>
  <c r="G115" s="1"/>
  <c r="I114"/>
  <c r="G114" s="1"/>
  <c r="I113"/>
  <c r="G113" s="1"/>
  <c r="I112"/>
  <c r="I98" s="1"/>
  <c r="I96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H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I13" s="1"/>
  <c r="I11" s="1"/>
  <c r="I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13" s="1"/>
  <c r="F229" i="11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3"/>
  <c r="D133" s="1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3"/>
  <c r="D103" s="1"/>
  <c r="E102"/>
  <c r="D102"/>
  <c r="E101"/>
  <c r="D101" s="1"/>
  <c r="E98"/>
  <c r="D98" s="1"/>
  <c r="E97"/>
  <c r="D97"/>
  <c r="E95"/>
  <c r="D95" s="1"/>
  <c r="E92"/>
  <c r="D92" s="1"/>
  <c r="E91"/>
  <c r="D91"/>
  <c r="E89"/>
  <c r="D89" s="1"/>
  <c r="E88"/>
  <c r="D88"/>
  <c r="E87"/>
  <c r="D87" s="1"/>
  <c r="E82"/>
  <c r="D82"/>
  <c r="E81"/>
  <c r="D81" s="1"/>
  <c r="E80"/>
  <c r="D80"/>
  <c r="E78"/>
  <c r="D78" s="1"/>
  <c r="E77"/>
  <c r="D77"/>
  <c r="E76"/>
  <c r="D76" s="1"/>
  <c r="E73"/>
  <c r="D73" s="1"/>
  <c r="E72"/>
  <c r="D72"/>
  <c r="E70"/>
  <c r="D70" s="1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10"/>
  <c r="H305" s="1"/>
  <c r="H303" s="1"/>
  <c r="G307"/>
  <c r="F307" s="1"/>
  <c r="G305"/>
  <c r="G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G246" s="1"/>
  <c r="F248"/>
  <c r="F245"/>
  <c r="H244"/>
  <c r="F244" s="1"/>
  <c r="G244"/>
  <c r="H242"/>
  <c r="H240" s="1"/>
  <c r="G242"/>
  <c r="F242" s="1"/>
  <c r="F239"/>
  <c r="H237"/>
  <c r="G237"/>
  <c r="F237" s="1"/>
  <c r="F236"/>
  <c r="H234"/>
  <c r="G234"/>
  <c r="F234" s="1"/>
  <c r="G233"/>
  <c r="F233"/>
  <c r="G232"/>
  <c r="F232" s="1"/>
  <c r="F231"/>
  <c r="H229"/>
  <c r="H228"/>
  <c r="G228"/>
  <c r="F228"/>
  <c r="F227"/>
  <c r="H226"/>
  <c r="G226"/>
  <c r="G224" s="1"/>
  <c r="F224" s="1"/>
  <c r="F226"/>
  <c r="H224"/>
  <c r="F223"/>
  <c r="F222"/>
  <c r="F221"/>
  <c r="H220"/>
  <c r="G220"/>
  <c r="F220" s="1"/>
  <c r="H219"/>
  <c r="G219"/>
  <c r="F219"/>
  <c r="F218"/>
  <c r="H217"/>
  <c r="G217"/>
  <c r="G215" s="1"/>
  <c r="F215" s="1"/>
  <c r="F217"/>
  <c r="H215"/>
  <c r="H214"/>
  <c r="H212" s="1"/>
  <c r="H210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F188" s="1"/>
  <c r="G188"/>
  <c r="H183"/>
  <c r="H181" s="1"/>
  <c r="G183"/>
  <c r="F183" s="1"/>
  <c r="G181"/>
  <c r="F180"/>
  <c r="H178"/>
  <c r="G178"/>
  <c r="F178" s="1"/>
  <c r="F177"/>
  <c r="H175"/>
  <c r="G175"/>
  <c r="F175" s="1"/>
  <c r="H174"/>
  <c r="G174"/>
  <c r="F174"/>
  <c r="H172"/>
  <c r="G172"/>
  <c r="F172" s="1"/>
  <c r="H171"/>
  <c r="H169" s="1"/>
  <c r="H161" s="1"/>
  <c r="G171"/>
  <c r="F171" s="1"/>
  <c r="G169"/>
  <c r="F169" s="1"/>
  <c r="F168"/>
  <c r="H166"/>
  <c r="G166"/>
  <c r="F166" s="1"/>
  <c r="H165"/>
  <c r="G165"/>
  <c r="F165"/>
  <c r="H163"/>
  <c r="G163"/>
  <c r="F163" s="1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G145"/>
  <c r="F145" s="1"/>
  <c r="H143"/>
  <c r="H141" s="1"/>
  <c r="G143"/>
  <c r="F143" s="1"/>
  <c r="H140"/>
  <c r="G140"/>
  <c r="F140"/>
  <c r="H138"/>
  <c r="G138"/>
  <c r="F138" s="1"/>
  <c r="H137"/>
  <c r="G137"/>
  <c r="F137" s="1"/>
  <c r="F136"/>
  <c r="H135"/>
  <c r="H129" s="1"/>
  <c r="G135"/>
  <c r="F135" s="1"/>
  <c r="F134"/>
  <c r="F133"/>
  <c r="F132"/>
  <c r="F131"/>
  <c r="G129"/>
  <c r="F129" s="1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F115" s="1"/>
  <c r="H113"/>
  <c r="G113"/>
  <c r="F113" s="1"/>
  <c r="F112"/>
  <c r="F111"/>
  <c r="F110"/>
  <c r="H108"/>
  <c r="G108"/>
  <c r="F108"/>
  <c r="F107"/>
  <c r="F106"/>
  <c r="F105"/>
  <c r="F104"/>
  <c r="H103"/>
  <c r="F103" s="1"/>
  <c r="F102"/>
  <c r="H100"/>
  <c r="G100"/>
  <c r="F100" s="1"/>
  <c r="F99"/>
  <c r="F98"/>
  <c r="F97"/>
  <c r="H96"/>
  <c r="G96"/>
  <c r="F96"/>
  <c r="H94"/>
  <c r="H88" s="1"/>
  <c r="G94"/>
  <c r="F94" s="1"/>
  <c r="F93"/>
  <c r="F92"/>
  <c r="H90"/>
  <c r="G90"/>
  <c r="F90"/>
  <c r="F87"/>
  <c r="H85"/>
  <c r="F85" s="1"/>
  <c r="G85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G33"/>
  <c r="F33" s="1"/>
  <c r="H31"/>
  <c r="G31"/>
  <c r="F31" s="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F16" s="1"/>
  <c r="G16"/>
  <c r="F15"/>
  <c r="F14"/>
  <c r="H13"/>
  <c r="G13"/>
  <c r="G11" s="1"/>
  <c r="F13"/>
  <c r="H11"/>
  <c r="H9"/>
  <c r="H8" s="1"/>
  <c r="E125" i="9"/>
  <c r="D125"/>
  <c r="D122" s="1"/>
  <c r="F124"/>
  <c r="D124"/>
  <c r="F122"/>
  <c r="E122"/>
  <c r="F121"/>
  <c r="D121" s="1"/>
  <c r="F120"/>
  <c r="D120" s="1"/>
  <c r="E116"/>
  <c r="D116" s="1"/>
  <c r="E114"/>
  <c r="D114" s="1"/>
  <c r="E113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D81" s="1"/>
  <c r="E80"/>
  <c r="D80" s="1"/>
  <c r="E78"/>
  <c r="D78" s="1"/>
  <c r="F76"/>
  <c r="D76" s="1"/>
  <c r="F72"/>
  <c r="D72"/>
  <c r="F71"/>
  <c r="D71"/>
  <c r="E69"/>
  <c r="D69"/>
  <c r="D68"/>
  <c r="E67"/>
  <c r="E66"/>
  <c r="D66"/>
  <c r="E65"/>
  <c r="E64" s="1"/>
  <c r="D65"/>
  <c r="F63"/>
  <c r="F62" s="1"/>
  <c r="D63"/>
  <c r="E60"/>
  <c r="D60"/>
  <c r="F58"/>
  <c r="D58"/>
  <c r="E56"/>
  <c r="D56"/>
  <c r="E47"/>
  <c r="D47" s="1"/>
  <c r="E45"/>
  <c r="D45" s="1"/>
  <c r="E44"/>
  <c r="D44" s="1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D24"/>
  <c r="E20"/>
  <c r="D20"/>
  <c r="E18"/>
  <c r="D18"/>
  <c r="E17"/>
  <c r="D17"/>
  <c r="E16"/>
  <c r="D16"/>
  <c r="E15"/>
  <c r="E13" s="1"/>
  <c r="D15"/>
  <c r="H789" i="7"/>
  <c r="H787" s="1"/>
  <c r="I787"/>
  <c r="I785"/>
  <c r="H773"/>
  <c r="G773" s="1"/>
  <c r="H769"/>
  <c r="G769"/>
  <c r="H768"/>
  <c r="G768" s="1"/>
  <c r="H767"/>
  <c r="G767" s="1"/>
  <c r="H766"/>
  <c r="G766" s="1"/>
  <c r="H765"/>
  <c r="G765" s="1"/>
  <c r="K763"/>
  <c r="H755"/>
  <c r="G755" s="1"/>
  <c r="H749"/>
  <c r="G749" s="1"/>
  <c r="H743"/>
  <c r="G743" s="1"/>
  <c r="H740"/>
  <c r="G740" s="1"/>
  <c r="H734"/>
  <c r="G734" s="1"/>
  <c r="H724"/>
  <c r="G724" s="1"/>
  <c r="I722"/>
  <c r="H721"/>
  <c r="G721" s="1"/>
  <c r="I698"/>
  <c r="I687" s="1"/>
  <c r="I685" s="1"/>
  <c r="H698"/>
  <c r="H697"/>
  <c r="G697" s="1"/>
  <c r="H696"/>
  <c r="H687" s="1"/>
  <c r="G695"/>
  <c r="G694"/>
  <c r="G693"/>
  <c r="G692"/>
  <c r="G691"/>
  <c r="G690"/>
  <c r="G689"/>
  <c r="I684"/>
  <c r="H683"/>
  <c r="H682" s="1"/>
  <c r="I679"/>
  <c r="G679" s="1"/>
  <c r="H678"/>
  <c r="G678" s="1"/>
  <c r="H653"/>
  <c r="I643"/>
  <c r="G643" s="1"/>
  <c r="I642"/>
  <c r="G642" s="1"/>
  <c r="H641"/>
  <c r="G641"/>
  <c r="H640"/>
  <c r="G640" s="1"/>
  <c r="H639"/>
  <c r="G639" s="1"/>
  <c r="H638"/>
  <c r="G638" s="1"/>
  <c r="H637"/>
  <c r="G637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 s="1"/>
  <c r="H612"/>
  <c r="G612" s="1"/>
  <c r="H611"/>
  <c r="G611" s="1"/>
  <c r="G608"/>
  <c r="G607"/>
  <c r="G606"/>
  <c r="G605"/>
  <c r="G604"/>
  <c r="H602"/>
  <c r="G602" s="1"/>
  <c r="H601"/>
  <c r="G601" s="1"/>
  <c r="H599"/>
  <c r="G599" s="1"/>
  <c r="H594"/>
  <c r="G594" s="1"/>
  <c r="I590"/>
  <c r="H576"/>
  <c r="G576" s="1"/>
  <c r="H575"/>
  <c r="G575" s="1"/>
  <c r="H574"/>
  <c r="G574" s="1"/>
  <c r="H573"/>
  <c r="G573" s="1"/>
  <c r="H572"/>
  <c r="G572" s="1"/>
  <c r="H571"/>
  <c r="G571"/>
  <c r="I568"/>
  <c r="G568" s="1"/>
  <c r="I567"/>
  <c r="G567" s="1"/>
  <c r="H566"/>
  <c r="G566"/>
  <c r="H565"/>
  <c r="G565" s="1"/>
  <c r="H564"/>
  <c r="G564" s="1"/>
  <c r="I562"/>
  <c r="H557"/>
  <c r="G557" s="1"/>
  <c r="I556"/>
  <c r="G556" s="1"/>
  <c r="I555"/>
  <c r="G555" s="1"/>
  <c r="H554"/>
  <c r="G554" s="1"/>
  <c r="G553"/>
  <c r="G552"/>
  <c r="G551"/>
  <c r="G550"/>
  <c r="G549"/>
  <c r="G548"/>
  <c r="G547"/>
  <c r="H545"/>
  <c r="I542"/>
  <c r="G542" s="1"/>
  <c r="I541"/>
  <c r="G541" s="1"/>
  <c r="I540"/>
  <c r="G540" s="1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G531" s="1"/>
  <c r="I529"/>
  <c r="I527" s="1"/>
  <c r="I524"/>
  <c r="I450"/>
  <c r="H450"/>
  <c r="G450"/>
  <c r="G443"/>
  <c r="E443"/>
  <c r="G442"/>
  <c r="I440"/>
  <c r="G440" s="1"/>
  <c r="I437"/>
  <c r="G437" s="1"/>
  <c r="I436"/>
  <c r="H435"/>
  <c r="G435"/>
  <c r="H434"/>
  <c r="G434"/>
  <c r="H433"/>
  <c r="G433" s="1"/>
  <c r="H432"/>
  <c r="H430" s="1"/>
  <c r="G432"/>
  <c r="I427"/>
  <c r="I426"/>
  <c r="G426" s="1"/>
  <c r="H425"/>
  <c r="G425" s="1"/>
  <c r="H423"/>
  <c r="H421" s="1"/>
  <c r="I414"/>
  <c r="G414"/>
  <c r="I413"/>
  <c r="G413"/>
  <c r="H412"/>
  <c r="G412"/>
  <c r="H411"/>
  <c r="G411"/>
  <c r="I409"/>
  <c r="I407" s="1"/>
  <c r="H409"/>
  <c r="H407" s="1"/>
  <c r="I404"/>
  <c r="G404" s="1"/>
  <c r="I403"/>
  <c r="G403" s="1"/>
  <c r="H402"/>
  <c r="G402" s="1"/>
  <c r="H401"/>
  <c r="G401" s="1"/>
  <c r="H400"/>
  <c r="H398" s="1"/>
  <c r="I369"/>
  <c r="G369" s="1"/>
  <c r="I368"/>
  <c r="G368" s="1"/>
  <c r="E368"/>
  <c r="H367"/>
  <c r="G367"/>
  <c r="H366"/>
  <c r="G366"/>
  <c r="H365"/>
  <c r="G365"/>
  <c r="I363"/>
  <c r="H363"/>
  <c r="H361" s="1"/>
  <c r="I361"/>
  <c r="I358"/>
  <c r="I355" s="1"/>
  <c r="I357"/>
  <c r="G357" s="1"/>
  <c r="H355"/>
  <c r="H353"/>
  <c r="I352"/>
  <c r="G352" s="1"/>
  <c r="H351"/>
  <c r="H349" s="1"/>
  <c r="I348"/>
  <c r="G348" s="1"/>
  <c r="H346"/>
  <c r="I328"/>
  <c r="G328" s="1"/>
  <c r="I327"/>
  <c r="G327" s="1"/>
  <c r="I309"/>
  <c r="H309"/>
  <c r="G309" s="1"/>
  <c r="I303"/>
  <c r="G303" s="1"/>
  <c r="H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G237" s="1"/>
  <c r="E237"/>
  <c r="H236"/>
  <c r="G236"/>
  <c r="H234"/>
  <c r="H232" s="1"/>
  <c r="I222"/>
  <c r="H222"/>
  <c r="G222" s="1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96" s="1"/>
  <c r="I98"/>
  <c r="I96" s="1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3"/>
  <c r="H63" s="1"/>
  <c r="G63" s="1"/>
  <c r="G73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I13"/>
  <c r="I11" s="1"/>
  <c r="H13"/>
  <c r="H11" s="1"/>
  <c r="F229" i="6"/>
  <c r="D229" s="1"/>
  <c r="F228"/>
  <c r="D228"/>
  <c r="F227"/>
  <c r="D227" s="1"/>
  <c r="F226"/>
  <c r="D226"/>
  <c r="F224"/>
  <c r="D224" s="1"/>
  <c r="F223"/>
  <c r="D223" s="1"/>
  <c r="F221"/>
  <c r="D221" s="1"/>
  <c r="F220"/>
  <c r="F219"/>
  <c r="F218"/>
  <c r="F215"/>
  <c r="F213" s="1"/>
  <c r="D213" s="1"/>
  <c r="D215"/>
  <c r="F212"/>
  <c r="F211"/>
  <c r="F210"/>
  <c r="F208" s="1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7"/>
  <c r="E166"/>
  <c r="D166" s="1"/>
  <c r="E163"/>
  <c r="E161" s="1"/>
  <c r="D161" s="1"/>
  <c r="D163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 s="1"/>
  <c r="E146"/>
  <c r="E141"/>
  <c r="E139" s="1"/>
  <c r="D139" s="1"/>
  <c r="D141"/>
  <c r="E138"/>
  <c r="D138"/>
  <c r="D137"/>
  <c r="E136"/>
  <c r="D136" s="1"/>
  <c r="E135"/>
  <c r="D135" s="1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/>
  <c r="E72"/>
  <c r="D72" s="1"/>
  <c r="E67"/>
  <c r="D67"/>
  <c r="E66"/>
  <c r="D66" s="1"/>
  <c r="E65"/>
  <c r="D65" s="1"/>
  <c r="E64"/>
  <c r="D64" s="1"/>
  <c r="E63"/>
  <c r="D63" s="1"/>
  <c r="E62"/>
  <c r="D62" s="1"/>
  <c r="E61"/>
  <c r="D61"/>
  <c r="E60"/>
  <c r="D60" s="1"/>
  <c r="E57"/>
  <c r="D57" s="1"/>
  <c r="E56"/>
  <c r="D56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1"/>
  <c r="E19" s="1"/>
  <c r="E18"/>
  <c r="D18" s="1"/>
  <c r="E17"/>
  <c r="D17" s="1"/>
  <c r="E16"/>
  <c r="H307" i="5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 s="1"/>
  <c r="F257"/>
  <c r="G256"/>
  <c r="F256" s="1"/>
  <c r="H254"/>
  <c r="G254"/>
  <c r="F254" s="1"/>
  <c r="F253"/>
  <c r="F252"/>
  <c r="H250"/>
  <c r="G250"/>
  <c r="F250" s="1"/>
  <c r="H249"/>
  <c r="H246" s="1"/>
  <c r="G249"/>
  <c r="G248"/>
  <c r="F248" s="1"/>
  <c r="F245"/>
  <c r="H244"/>
  <c r="H242" s="1"/>
  <c r="G244"/>
  <c r="G242"/>
  <c r="F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/>
  <c r="F223"/>
  <c r="F222"/>
  <c r="F221"/>
  <c r="H220"/>
  <c r="G220"/>
  <c r="F220" s="1"/>
  <c r="H219"/>
  <c r="G219"/>
  <c r="F219" s="1"/>
  <c r="F218"/>
  <c r="H217"/>
  <c r="G217"/>
  <c r="H215"/>
  <c r="G215"/>
  <c r="F215" s="1"/>
  <c r="H214"/>
  <c r="G214"/>
  <c r="H212"/>
  <c r="G212"/>
  <c r="F212" s="1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H172"/>
  <c r="G172"/>
  <c r="F172" s="1"/>
  <c r="H171"/>
  <c r="G171"/>
  <c r="H169"/>
  <c r="F168"/>
  <c r="H166"/>
  <c r="G166"/>
  <c r="F166"/>
  <c r="H165"/>
  <c r="H163" s="1"/>
  <c r="H161" s="1"/>
  <c r="G165"/>
  <c r="G163"/>
  <c r="H160"/>
  <c r="H158" s="1"/>
  <c r="G160"/>
  <c r="F160" s="1"/>
  <c r="G158"/>
  <c r="F157"/>
  <c r="H155"/>
  <c r="G155"/>
  <c r="F155" s="1"/>
  <c r="F154"/>
  <c r="H152"/>
  <c r="G152"/>
  <c r="F152" s="1"/>
  <c r="F151"/>
  <c r="H149"/>
  <c r="G149"/>
  <c r="F149" s="1"/>
  <c r="F148"/>
  <c r="H146"/>
  <c r="F146" s="1"/>
  <c r="G146"/>
  <c r="H145"/>
  <c r="H143" s="1"/>
  <c r="G145"/>
  <c r="G143"/>
  <c r="F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/>
  <c r="F31" s="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H11" s="1"/>
  <c r="H9" s="1"/>
  <c r="G13"/>
  <c r="F13" s="1"/>
  <c r="E125" i="4"/>
  <c r="E122" s="1"/>
  <c r="F124"/>
  <c r="D124" s="1"/>
  <c r="F121"/>
  <c r="D121" s="1"/>
  <c r="F120"/>
  <c r="E116"/>
  <c r="D116" s="1"/>
  <c r="E114"/>
  <c r="E113" s="1"/>
  <c r="D113" s="1"/>
  <c r="E111"/>
  <c r="D111"/>
  <c r="E109"/>
  <c r="D109" s="1"/>
  <c r="E104"/>
  <c r="D104"/>
  <c r="E103"/>
  <c r="D103" s="1"/>
  <c r="E102"/>
  <c r="D102" s="1"/>
  <c r="E97"/>
  <c r="D97" s="1"/>
  <c r="E95"/>
  <c r="D95" s="1"/>
  <c r="E93"/>
  <c r="E88"/>
  <c r="D88"/>
  <c r="E87"/>
  <c r="E84"/>
  <c r="D84" s="1"/>
  <c r="E83"/>
  <c r="D83"/>
  <c r="E82"/>
  <c r="D82" s="1"/>
  <c r="E81"/>
  <c r="D81"/>
  <c r="E78"/>
  <c r="D78"/>
  <c r="F76"/>
  <c r="D76" s="1"/>
  <c r="F72"/>
  <c r="D72" s="1"/>
  <c r="E69"/>
  <c r="D69" s="1"/>
  <c r="D68"/>
  <c r="E67"/>
  <c r="E66"/>
  <c r="D66" s="1"/>
  <c r="E65"/>
  <c r="D65" s="1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 s="1"/>
  <c r="E42"/>
  <c r="D42"/>
  <c r="E37"/>
  <c r="D37" s="1"/>
  <c r="E35"/>
  <c r="D35" s="1"/>
  <c r="E33"/>
  <c r="D33" s="1"/>
  <c r="E32"/>
  <c r="D32" s="1"/>
  <c r="E31"/>
  <c r="D31" s="1"/>
  <c r="E30"/>
  <c r="D30"/>
  <c r="E29"/>
  <c r="D29" s="1"/>
  <c r="E27"/>
  <c r="D27"/>
  <c r="E26"/>
  <c r="D26" s="1"/>
  <c r="E25"/>
  <c r="E24"/>
  <c r="D24"/>
  <c r="E20"/>
  <c r="D20" s="1"/>
  <c r="E17"/>
  <c r="D17" s="1"/>
  <c r="E16"/>
  <c r="D16"/>
  <c r="E15"/>
  <c r="D15" s="1"/>
  <c r="D119" i="21" l="1"/>
  <c r="F74"/>
  <c r="D23"/>
  <c r="E21"/>
  <c r="D21" s="1"/>
  <c r="F53"/>
  <c r="F8" s="1"/>
  <c r="D62"/>
  <c r="E53"/>
  <c r="D64"/>
  <c r="E10"/>
  <c r="D44"/>
  <c r="E74"/>
  <c r="D81"/>
  <c r="D125"/>
  <c r="D122" s="1"/>
  <c r="D13"/>
  <c r="D24"/>
  <c r="D63"/>
  <c r="D65"/>
  <c r="D120"/>
  <c r="F31" i="20"/>
  <c r="F143"/>
  <c r="F242"/>
  <c r="G303"/>
  <c r="F303" s="1"/>
  <c r="F305"/>
  <c r="F169"/>
  <c r="G161"/>
  <c r="F161" s="1"/>
  <c r="F9"/>
  <c r="G88"/>
  <c r="F88" s="1"/>
  <c r="F103"/>
  <c r="F171"/>
  <c r="G246"/>
  <c r="F246" s="1"/>
  <c r="F307"/>
  <c r="G62"/>
  <c r="F62" s="1"/>
  <c r="G129"/>
  <c r="F129" s="1"/>
  <c r="G141"/>
  <c r="F141" s="1"/>
  <c r="G181"/>
  <c r="F181" s="1"/>
  <c r="G229"/>
  <c r="F229" s="1"/>
  <c r="G271"/>
  <c r="F271" s="1"/>
  <c r="G292"/>
  <c r="F292" s="1"/>
  <c r="G210"/>
  <c r="F210" s="1"/>
  <c r="F173" i="19"/>
  <c r="D175"/>
  <c r="D14"/>
  <c r="E12"/>
  <c r="D70"/>
  <c r="F206"/>
  <c r="D206" s="1"/>
  <c r="D208"/>
  <c r="E127"/>
  <c r="D127" s="1"/>
  <c r="D95"/>
  <c r="E93"/>
  <c r="D93" s="1"/>
  <c r="E142"/>
  <c r="D142" s="1"/>
  <c r="D144"/>
  <c r="E85"/>
  <c r="D16"/>
  <c r="D38"/>
  <c r="D43"/>
  <c r="D72"/>
  <c r="D91"/>
  <c r="D97"/>
  <c r="D105"/>
  <c r="D118"/>
  <c r="D129"/>
  <c r="D135"/>
  <c r="D21"/>
  <c r="E27"/>
  <c r="E58"/>
  <c r="D58" s="1"/>
  <c r="E78"/>
  <c r="D78" s="1"/>
  <c r="D146"/>
  <c r="D156"/>
  <c r="D159"/>
  <c r="D177"/>
  <c r="D182"/>
  <c r="D187"/>
  <c r="D194"/>
  <c r="D199"/>
  <c r="D202"/>
  <c r="D210"/>
  <c r="F33" i="18"/>
  <c r="F27" s="1"/>
  <c r="F25" s="1"/>
  <c r="F23" s="1"/>
  <c r="E10" s="1"/>
  <c r="D35"/>
  <c r="D55"/>
  <c r="D88"/>
  <c r="E82"/>
  <c r="E33"/>
  <c r="D37"/>
  <c r="D57"/>
  <c r="H232" i="17"/>
  <c r="G234"/>
  <c r="G409"/>
  <c r="I407"/>
  <c r="H96"/>
  <c r="G96" s="1"/>
  <c r="G98"/>
  <c r="G564"/>
  <c r="H545"/>
  <c r="G545" s="1"/>
  <c r="G531"/>
  <c r="G252"/>
  <c r="G353"/>
  <c r="H361"/>
  <c r="G363"/>
  <c r="G594"/>
  <c r="H592"/>
  <c r="G592" s="1"/>
  <c r="I329"/>
  <c r="I220" s="1"/>
  <c r="I8" s="1"/>
  <c r="G346"/>
  <c r="H11"/>
  <c r="G13"/>
  <c r="H682"/>
  <c r="G682" s="1"/>
  <c r="G684"/>
  <c r="H763"/>
  <c r="G765"/>
  <c r="H785"/>
  <c r="G785" s="1"/>
  <c r="G787"/>
  <c r="G329"/>
  <c r="H63"/>
  <c r="G63" s="1"/>
  <c r="G411"/>
  <c r="H611"/>
  <c r="G15"/>
  <c r="G100"/>
  <c r="G236"/>
  <c r="H282"/>
  <c r="G348"/>
  <c r="G355"/>
  <c r="G365"/>
  <c r="G399"/>
  <c r="G413"/>
  <c r="H425"/>
  <c r="H432"/>
  <c r="H529"/>
  <c r="I531"/>
  <c r="I529" s="1"/>
  <c r="I527" s="1"/>
  <c r="G566"/>
  <c r="G619"/>
  <c r="G789"/>
  <c r="G222"/>
  <c r="G547"/>
  <c r="H637"/>
  <c r="H689"/>
  <c r="H428" i="12"/>
  <c r="G428" s="1"/>
  <c r="G430"/>
  <c r="H761"/>
  <c r="G763"/>
  <c r="G787"/>
  <c r="H785"/>
  <c r="G13"/>
  <c r="H11"/>
  <c r="H96"/>
  <c r="G96" s="1"/>
  <c r="G98"/>
  <c r="G635"/>
  <c r="H633"/>
  <c r="H685"/>
  <c r="G685" s="1"/>
  <c r="G687"/>
  <c r="G73"/>
  <c r="H63"/>
  <c r="G63" s="1"/>
  <c r="G363"/>
  <c r="H361"/>
  <c r="H527"/>
  <c r="G562"/>
  <c r="H543"/>
  <c r="G543" s="1"/>
  <c r="H680"/>
  <c r="G680" s="1"/>
  <c r="G682"/>
  <c r="H405"/>
  <c r="G353"/>
  <c r="I220"/>
  <c r="G252"/>
  <c r="G234"/>
  <c r="H232"/>
  <c r="G349"/>
  <c r="H329"/>
  <c r="G329" s="1"/>
  <c r="G398"/>
  <c r="H396"/>
  <c r="G396" s="1"/>
  <c r="I423"/>
  <c r="G15"/>
  <c r="G39"/>
  <c r="G75"/>
  <c r="G100"/>
  <c r="G112"/>
  <c r="G236"/>
  <c r="I258"/>
  <c r="I252" s="1"/>
  <c r="H282"/>
  <c r="G348"/>
  <c r="I349"/>
  <c r="I329" s="1"/>
  <c r="G433"/>
  <c r="I529"/>
  <c r="I527" s="1"/>
  <c r="I525" s="1"/>
  <c r="G568"/>
  <c r="G573"/>
  <c r="H599"/>
  <c r="G617"/>
  <c r="G767"/>
  <c r="G789"/>
  <c r="G357"/>
  <c r="I409"/>
  <c r="G440"/>
  <c r="G683"/>
  <c r="G696"/>
  <c r="G355"/>
  <c r="G365"/>
  <c r="G411"/>
  <c r="G564"/>
  <c r="G609"/>
  <c r="G639"/>
  <c r="D144" i="11"/>
  <c r="E142"/>
  <c r="D142" s="1"/>
  <c r="F173"/>
  <c r="D175"/>
  <c r="D208"/>
  <c r="F191"/>
  <c r="D191" s="1"/>
  <c r="E14"/>
  <c r="E27"/>
  <c r="E41"/>
  <c r="D41" s="1"/>
  <c r="E22"/>
  <c r="E51"/>
  <c r="D51" s="1"/>
  <c r="E54"/>
  <c r="D54" s="1"/>
  <c r="E68"/>
  <c r="D68" s="1"/>
  <c r="E74"/>
  <c r="D74" s="1"/>
  <c r="E85"/>
  <c r="E93"/>
  <c r="D93" s="1"/>
  <c r="E99"/>
  <c r="D99" s="1"/>
  <c r="E115"/>
  <c r="D115" s="1"/>
  <c r="E129"/>
  <c r="F221"/>
  <c r="D221" s="1"/>
  <c r="F224"/>
  <c r="D224" s="1"/>
  <c r="E148"/>
  <c r="D148" s="1"/>
  <c r="D21"/>
  <c r="E36"/>
  <c r="D36" s="1"/>
  <c r="D146"/>
  <c r="D156"/>
  <c r="D159"/>
  <c r="D177"/>
  <c r="D182"/>
  <c r="D187"/>
  <c r="D199"/>
  <c r="D202"/>
  <c r="D210"/>
  <c r="F11" i="10"/>
  <c r="F158"/>
  <c r="G141"/>
  <c r="F141" s="1"/>
  <c r="F62"/>
  <c r="F181"/>
  <c r="F303"/>
  <c r="F246"/>
  <c r="G240"/>
  <c r="F240" s="1"/>
  <c r="F271"/>
  <c r="G229"/>
  <c r="F229" s="1"/>
  <c r="F160"/>
  <c r="G161"/>
  <c r="F161" s="1"/>
  <c r="G88"/>
  <c r="F88" s="1"/>
  <c r="G20"/>
  <c r="F20" s="1"/>
  <c r="F46"/>
  <c r="F212"/>
  <c r="F260"/>
  <c r="F305"/>
  <c r="E21" i="9"/>
  <c r="D21" s="1"/>
  <c r="D23"/>
  <c r="F53"/>
  <c r="D62"/>
  <c r="D13"/>
  <c r="D64"/>
  <c r="E53"/>
  <c r="E46"/>
  <c r="D46" s="1"/>
  <c r="F119"/>
  <c r="E74"/>
  <c r="G787" i="7"/>
  <c r="H785"/>
  <c r="G785" s="1"/>
  <c r="F258" i="5"/>
  <c r="G96" i="7"/>
  <c r="I9"/>
  <c r="D114" i="4"/>
  <c r="D125"/>
  <c r="D122" s="1"/>
  <c r="G113" i="5"/>
  <c r="H141"/>
  <c r="F165"/>
  <c r="F226"/>
  <c r="H240"/>
  <c r="F249"/>
  <c r="F260"/>
  <c r="E90" i="4"/>
  <c r="D90" s="1"/>
  <c r="E89" s="1"/>
  <c r="D89" s="1"/>
  <c r="F119"/>
  <c r="D119" s="1"/>
  <c r="G11" i="5"/>
  <c r="F33"/>
  <c r="F96"/>
  <c r="F145"/>
  <c r="F171"/>
  <c r="F174"/>
  <c r="F214"/>
  <c r="F217"/>
  <c r="F228"/>
  <c r="F244"/>
  <c r="H271"/>
  <c r="E14" i="6"/>
  <c r="D14" s="1"/>
  <c r="E22"/>
  <c r="E51"/>
  <c r="D51" s="1"/>
  <c r="E144"/>
  <c r="E164"/>
  <c r="D164" s="1"/>
  <c r="F200"/>
  <c r="D200" s="1"/>
  <c r="F216"/>
  <c r="D216" s="1"/>
  <c r="H282" i="7"/>
  <c r="I346"/>
  <c r="G346" s="1"/>
  <c r="I423"/>
  <c r="F129" i="5"/>
  <c r="F158"/>
  <c r="F138"/>
  <c r="F163"/>
  <c r="H210"/>
  <c r="F224"/>
  <c r="E129" i="6"/>
  <c r="D129" s="1"/>
  <c r="F175"/>
  <c r="D175" s="1"/>
  <c r="F180"/>
  <c r="D180" s="1"/>
  <c r="F185"/>
  <c r="D185" s="1"/>
  <c r="G100" i="7"/>
  <c r="I234"/>
  <c r="I232" s="1"/>
  <c r="G232" s="1"/>
  <c r="G427"/>
  <c r="H569"/>
  <c r="G569" s="1"/>
  <c r="G617"/>
  <c r="I635"/>
  <c r="I633" s="1"/>
  <c r="I631" s="1"/>
  <c r="G698"/>
  <c r="G789"/>
  <c r="H592"/>
  <c r="G592" s="1"/>
  <c r="E85" i="4"/>
  <c r="D85" s="1"/>
  <c r="F137" i="5"/>
  <c r="F140"/>
  <c r="E36" i="6"/>
  <c r="D36" s="1"/>
  <c r="G286" i="7"/>
  <c r="I359"/>
  <c r="I398"/>
  <c r="I396" s="1"/>
  <c r="G409"/>
  <c r="H329"/>
  <c r="H9"/>
  <c r="G11"/>
  <c r="G361"/>
  <c r="H396"/>
  <c r="G396" s="1"/>
  <c r="G398"/>
  <c r="H680"/>
  <c r="G680" s="1"/>
  <c r="G682"/>
  <c r="H685"/>
  <c r="G685" s="1"/>
  <c r="G687"/>
  <c r="I353"/>
  <c r="G353" s="1"/>
  <c r="G355"/>
  <c r="G423"/>
  <c r="I421"/>
  <c r="G421" s="1"/>
  <c r="G258"/>
  <c r="G282"/>
  <c r="G407"/>
  <c r="I438"/>
  <c r="G438" s="1"/>
  <c r="G13"/>
  <c r="G98"/>
  <c r="H220"/>
  <c r="G234"/>
  <c r="H280"/>
  <c r="G280" s="1"/>
  <c r="G351"/>
  <c r="G358"/>
  <c r="G363"/>
  <c r="G400"/>
  <c r="H428"/>
  <c r="H405" s="1"/>
  <c r="I430"/>
  <c r="I428" s="1"/>
  <c r="I545"/>
  <c r="I543" s="1"/>
  <c r="I525" s="1"/>
  <c r="H609"/>
  <c r="I258"/>
  <c r="I252" s="1"/>
  <c r="I349"/>
  <c r="H529"/>
  <c r="G683"/>
  <c r="G696"/>
  <c r="H562"/>
  <c r="G562" s="1"/>
  <c r="H635"/>
  <c r="H763"/>
  <c r="F173" i="6"/>
  <c r="D27"/>
  <c r="F206"/>
  <c r="D206" s="1"/>
  <c r="D208"/>
  <c r="E12"/>
  <c r="D144"/>
  <c r="E74"/>
  <c r="D74" s="1"/>
  <c r="E115"/>
  <c r="D115" s="1"/>
  <c r="D16"/>
  <c r="D29"/>
  <c r="E148"/>
  <c r="D148" s="1"/>
  <c r="F191"/>
  <c r="D191" s="1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54"/>
  <c r="D54" s="1"/>
  <c r="E85"/>
  <c r="E99"/>
  <c r="D99" s="1"/>
  <c r="D38"/>
  <c r="D21"/>
  <c r="G303" i="5"/>
  <c r="F303" s="1"/>
  <c r="F305"/>
  <c r="F62"/>
  <c r="F113"/>
  <c r="G271"/>
  <c r="F271" s="1"/>
  <c r="F64"/>
  <c r="F135"/>
  <c r="F183"/>
  <c r="G246"/>
  <c r="F246" s="1"/>
  <c r="F273"/>
  <c r="F294"/>
  <c r="F307"/>
  <c r="F69"/>
  <c r="H100"/>
  <c r="H88" s="1"/>
  <c r="H8" s="1"/>
  <c r="G141"/>
  <c r="F141" s="1"/>
  <c r="G169"/>
  <c r="G229"/>
  <c r="F229" s="1"/>
  <c r="G88"/>
  <c r="E43" i="4"/>
  <c r="D43" s="1"/>
  <c r="E80"/>
  <c r="E23"/>
  <c r="E64"/>
  <c r="D64" s="1"/>
  <c r="D87"/>
  <c r="D120"/>
  <c r="E13"/>
  <c r="E18"/>
  <c r="D18" s="1"/>
  <c r="F71"/>
  <c r="F122"/>
  <c r="F74" s="1"/>
  <c r="D47"/>
  <c r="D93"/>
  <c r="D74" i="21" l="1"/>
  <c r="D53"/>
  <c r="E8"/>
  <c r="D8" s="1"/>
  <c r="D10"/>
  <c r="G8" i="20"/>
  <c r="F8" s="1"/>
  <c r="G240"/>
  <c r="F240" s="1"/>
  <c r="F171" i="19"/>
  <c r="D173"/>
  <c r="D27"/>
  <c r="E25"/>
  <c r="D25" s="1"/>
  <c r="E83"/>
  <c r="D83" s="1"/>
  <c r="D85"/>
  <c r="E68"/>
  <c r="D68" s="1"/>
  <c r="E10"/>
  <c r="D12"/>
  <c r="E80" i="18"/>
  <c r="D80" s="1"/>
  <c r="D82"/>
  <c r="D33"/>
  <c r="E27"/>
  <c r="G425" i="17"/>
  <c r="H423"/>
  <c r="G763"/>
  <c r="H724"/>
  <c r="G724" s="1"/>
  <c r="G11"/>
  <c r="H9"/>
  <c r="H635"/>
  <c r="G637"/>
  <c r="G432"/>
  <c r="H430"/>
  <c r="G430" s="1"/>
  <c r="H687"/>
  <c r="G687" s="1"/>
  <c r="G689"/>
  <c r="G529"/>
  <c r="G282"/>
  <c r="H280"/>
  <c r="G280" s="1"/>
  <c r="H605"/>
  <c r="G605" s="1"/>
  <c r="G611"/>
  <c r="G361"/>
  <c r="H359"/>
  <c r="G359" s="1"/>
  <c r="G232"/>
  <c r="H280" i="12"/>
  <c r="G280" s="1"/>
  <c r="G282"/>
  <c r="I421"/>
  <c r="G421" s="1"/>
  <c r="G423"/>
  <c r="G361"/>
  <c r="H359"/>
  <c r="G359" s="1"/>
  <c r="G785"/>
  <c r="H783"/>
  <c r="G783" s="1"/>
  <c r="H590"/>
  <c r="G590" s="1"/>
  <c r="G599"/>
  <c r="G232"/>
  <c r="H220"/>
  <c r="G220" s="1"/>
  <c r="G761"/>
  <c r="H722"/>
  <c r="G722" s="1"/>
  <c r="G529"/>
  <c r="I407"/>
  <c r="G409"/>
  <c r="G527"/>
  <c r="H525"/>
  <c r="G525" s="1"/>
  <c r="G633"/>
  <c r="H631"/>
  <c r="G631" s="1"/>
  <c r="G11"/>
  <c r="H9"/>
  <c r="E127" i="11"/>
  <c r="D127" s="1"/>
  <c r="D129"/>
  <c r="E83"/>
  <c r="D83" s="1"/>
  <c r="D85"/>
  <c r="D14"/>
  <c r="E12"/>
  <c r="D27"/>
  <c r="E25"/>
  <c r="D25" s="1"/>
  <c r="F171"/>
  <c r="D173"/>
  <c r="F206"/>
  <c r="D206" s="1"/>
  <c r="G210" i="10"/>
  <c r="F210" s="1"/>
  <c r="G9"/>
  <c r="E10" i="9"/>
  <c r="D119"/>
  <c r="F74"/>
  <c r="F8" s="1"/>
  <c r="D53"/>
  <c r="F11" i="5"/>
  <c r="G9"/>
  <c r="F9" s="1"/>
  <c r="G210"/>
  <c r="F210" s="1"/>
  <c r="E127" i="6"/>
  <c r="D127" s="1"/>
  <c r="I329" i="7"/>
  <c r="H590"/>
  <c r="G590" s="1"/>
  <c r="G545"/>
  <c r="G240" i="5"/>
  <c r="F240" s="1"/>
  <c r="H783" i="7"/>
  <c r="G783" s="1"/>
  <c r="H359"/>
  <c r="G359" s="1"/>
  <c r="H633"/>
  <c r="G635"/>
  <c r="G252"/>
  <c r="I220"/>
  <c r="G349"/>
  <c r="G428"/>
  <c r="G430"/>
  <c r="I405"/>
  <c r="G405" s="1"/>
  <c r="G329"/>
  <c r="H603"/>
  <c r="G603" s="1"/>
  <c r="G609"/>
  <c r="G529"/>
  <c r="H527"/>
  <c r="G9"/>
  <c r="H761"/>
  <c r="G763"/>
  <c r="H543"/>
  <c r="G543" s="1"/>
  <c r="D70" i="6"/>
  <c r="E68"/>
  <c r="D68" s="1"/>
  <c r="F171"/>
  <c r="D173"/>
  <c r="E142"/>
  <c r="D142" s="1"/>
  <c r="D95"/>
  <c r="E93"/>
  <c r="D93" s="1"/>
  <c r="D85"/>
  <c r="E83"/>
  <c r="D83" s="1"/>
  <c r="E10"/>
  <c r="D12"/>
  <c r="E25"/>
  <c r="D25" s="1"/>
  <c r="F169" i="5"/>
  <c r="G161"/>
  <c r="F161" s="1"/>
  <c r="F100"/>
  <c r="F88"/>
  <c r="E53" i="4"/>
  <c r="D53" s="1"/>
  <c r="F53"/>
  <c r="F8" s="1"/>
  <c r="D71"/>
  <c r="D80"/>
  <c r="E74"/>
  <c r="D74" s="1"/>
  <c r="E10"/>
  <c r="D13"/>
  <c r="D23"/>
  <c r="E21"/>
  <c r="D21" s="1"/>
  <c r="D10" i="19" l="1"/>
  <c r="E8"/>
  <c r="D171"/>
  <c r="F8"/>
  <c r="E25" i="18"/>
  <c r="D27"/>
  <c r="G635" i="17"/>
  <c r="H633"/>
  <c r="G633" s="1"/>
  <c r="G9"/>
  <c r="G423"/>
  <c r="H407"/>
  <c r="G407" s="1"/>
  <c r="H220"/>
  <c r="G220" s="1"/>
  <c r="H527"/>
  <c r="G527" s="1"/>
  <c r="H8" i="12"/>
  <c r="G9"/>
  <c r="G407"/>
  <c r="I405"/>
  <c r="D171" i="11"/>
  <c r="F8"/>
  <c r="E10"/>
  <c r="D12"/>
  <c r="F9" i="10"/>
  <c r="G8"/>
  <c r="F8" s="1"/>
  <c r="D74" i="9"/>
  <c r="E8"/>
  <c r="D8" s="1"/>
  <c r="D10"/>
  <c r="G8" i="5"/>
  <c r="F8" s="1"/>
  <c r="I8" i="7"/>
  <c r="G527"/>
  <c r="H525"/>
  <c r="G761"/>
  <c r="H722"/>
  <c r="G722" s="1"/>
  <c r="G633"/>
  <c r="H631"/>
  <c r="G631" s="1"/>
  <c r="G220"/>
  <c r="D10" i="6"/>
  <c r="E8"/>
  <c r="F8"/>
  <c r="D171"/>
  <c r="D10" i="4"/>
  <c r="E8"/>
  <c r="D8" s="1"/>
  <c r="D8" i="19" l="1"/>
  <c r="E23" i="18"/>
  <c r="D25"/>
  <c r="H8" i="17"/>
  <c r="G8" s="1"/>
  <c r="I8" i="12"/>
  <c r="G8" s="1"/>
  <c r="G405"/>
  <c r="D10" i="11"/>
  <c r="E8"/>
  <c r="D8" s="1"/>
  <c r="D8" i="6"/>
  <c r="G525" i="7"/>
  <c r="H8"/>
  <c r="G8" s="1"/>
  <c r="D23" i="18" l="1"/>
  <c r="D10"/>
  <c r="C10" s="1"/>
</calcChain>
</file>

<file path=xl/sharedStrings.xml><?xml version="1.0" encoding="utf-8"?>
<sst xmlns="http://schemas.openxmlformats.org/spreadsheetml/2006/main" count="8664" uniqueCount="841">
  <si>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</si>
  <si>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</si>
  <si>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</si>
  <si>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</si>
  <si>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</si>
  <si>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</si>
  <si>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</si>
  <si>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</si>
  <si>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</si>
  <si>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</si>
  <si>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</si>
  <si>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</si>
  <si>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</si>
  <si>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</si>
  <si>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>X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</si>
  <si>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</si>
  <si>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</si>
  <si>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</si>
  <si>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</si>
  <si>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</si>
  <si>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</si>
  <si>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</si>
  <si>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</si>
  <si>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</si>
  <si>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</si>
  <si>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</si>
  <si>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</si>
  <si>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</si>
  <si>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</si>
  <si>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</si>
  <si>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</si>
  <si>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</si>
  <si>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</si>
  <si>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</si>
  <si>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</si>
  <si>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</si>
  <si>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</si>
  <si>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</si>
  <si>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</si>
  <si>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</si>
  <si>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</si>
  <si>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</si>
  <si>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</si>
  <si>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</si>
  <si>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</si>
  <si>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</si>
  <si>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</si>
  <si>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</si>
  <si>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</si>
  <si>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</si>
  <si>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</si>
  <si>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</si>
  <si>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</si>
  <si>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</si>
  <si>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</si>
  <si>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</si>
  <si>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</si>
  <si>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</si>
  <si>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</si>
  <si>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</si>
  <si>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</si>
  <si>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</si>
  <si>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</si>
  <si>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</si>
  <si>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</si>
  <si>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</si>
  <si>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</si>
  <si>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</si>
  <si>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</si>
  <si>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</si>
  <si>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</si>
  <si>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</si>
  <si>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</si>
  <si>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</si>
  <si>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</si>
  <si>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</si>
  <si>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</si>
  <si>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</si>
  <si>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</si>
  <si>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</si>
  <si>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</si>
  <si>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</si>
  <si>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</si>
  <si>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</si>
  <si>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</si>
  <si>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</si>
  <si>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</si>
  <si>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</si>
  <si>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</si>
  <si>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</si>
  <si>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</si>
  <si>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</si>
  <si>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</si>
  <si>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</si>
  <si>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</si>
  <si>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</si>
  <si>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</si>
  <si>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</si>
  <si>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</si>
  <si>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</si>
  <si>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</si>
  <si>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</si>
  <si>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</si>
  <si>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</si>
  <si>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</si>
  <si>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</si>
  <si>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</si>
  <si>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</si>
  <si>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</si>
  <si>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</si>
  <si>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</si>
  <si>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</si>
  <si>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</si>
  <si>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</si>
  <si>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</si>
  <si>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</si>
  <si>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</si>
  <si>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</si>
  <si>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</si>
  <si>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</si>
  <si>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</si>
  <si>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</si>
  <si>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</si>
  <si>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</si>
  <si>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</si>
  <si>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 + տող 1353)                                                             այդ թվում՝</t>
  </si>
  <si>
    <t>1351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</si>
  <si>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</si>
  <si>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</si>
  <si>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</si>
  <si>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</si>
  <si>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</si>
  <si>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</si>
  <si>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</si>
  <si>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</si>
  <si>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</si>
  <si>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</si>
  <si>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</si>
  <si>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</si>
  <si>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</si>
  <si>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</si>
  <si>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</si>
  <si>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</si>
  <si>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</si>
  <si>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</si>
  <si>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</si>
  <si>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</si>
  <si>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</si>
  <si>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</si>
  <si>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</si>
  <si>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 այդ թվում՝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</si>
  <si>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</si>
  <si>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</si>
  <si>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</si>
  <si>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</si>
  <si>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Համայնքի բյուջե մուտքագրվող այլ կատեգորիաներում չդասակարգված ընթացիկ տրանսֆերտներ(տող 1371 + տող 1372)այդ թվում`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</si>
  <si>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</si>
  <si>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</si>
  <si>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</si>
  <si>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</si>
  <si>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</si>
  <si>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</si>
  <si>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</si>
  <si>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</si>
  <si>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</si>
  <si>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</si>
  <si>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 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</si>
  <si>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</si>
  <si>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</si>
  <si>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</si>
  <si>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</si>
  <si>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</si>
  <si>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</si>
  <si>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</si>
  <si>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</si>
  <si>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</si>
  <si>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</si>
  <si>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</si>
  <si>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</si>
  <si>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</si>
  <si>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</si>
  <si>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</si>
  <si>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</si>
  <si>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</si>
  <si>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</si>
  <si>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</si>
  <si>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</si>
  <si>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</si>
  <si>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</si>
  <si>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</si>
  <si>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</si>
  <si>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</si>
  <si>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</si>
  <si>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</si>
  <si>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</si>
  <si>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</si>
  <si>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</si>
  <si>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</si>
  <si>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</si>
  <si>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</si>
  <si>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</si>
  <si>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</si>
  <si>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</si>
  <si>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</si>
  <si>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</si>
  <si>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</si>
  <si>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</si>
  <si>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</si>
  <si>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</si>
  <si>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</si>
  <si>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</si>
  <si>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</si>
  <si>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</si>
  <si>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</si>
  <si>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</si>
  <si>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</si>
  <si>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</si>
  <si>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</si>
  <si>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</si>
  <si>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</si>
  <si>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</si>
  <si>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</si>
  <si>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</si>
  <si>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</si>
  <si>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</si>
  <si>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</si>
  <si>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</si>
  <si>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</si>
  <si>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</si>
  <si>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</si>
  <si>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</si>
  <si>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</si>
  <si>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</si>
  <si>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</si>
  <si>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</si>
  <si>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</si>
  <si>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</si>
  <si>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</si>
  <si>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</si>
  <si>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</si>
  <si>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</si>
  <si>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</si>
  <si>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</si>
  <si>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</si>
  <si>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</si>
  <si>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</si>
  <si>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</si>
  <si>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</si>
  <si>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</si>
  <si>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</si>
  <si>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</si>
  <si>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</si>
  <si>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</si>
  <si>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</si>
  <si>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</si>
  <si>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</si>
  <si>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</si>
  <si>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</si>
  <si>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</si>
  <si>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</si>
  <si>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</si>
  <si>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</si>
  <si>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</si>
  <si>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</si>
  <si>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</si>
  <si>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</si>
  <si>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</si>
  <si>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</si>
  <si>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</si>
  <si>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</si>
  <si>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</si>
  <si>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</si>
  <si>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</si>
  <si>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</si>
  <si>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</si>
  <si>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</si>
  <si>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</si>
  <si>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</si>
  <si>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</si>
  <si>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</si>
  <si>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</si>
  <si>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</si>
  <si>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</si>
  <si>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</si>
  <si>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</si>
  <si>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</si>
  <si>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</si>
  <si>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</si>
  <si>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</si>
  <si>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</si>
  <si>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</si>
  <si>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</si>
  <si>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</si>
  <si>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</si>
  <si>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</si>
  <si>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</si>
  <si>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</si>
  <si>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</si>
  <si>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</si>
  <si>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</si>
  <si>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</si>
  <si>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</si>
  <si>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</si>
  <si>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</si>
  <si>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wwwwwwwwwwwwwwq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</si>
  <si>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</si>
  <si>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</si>
  <si>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</si>
  <si>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</si>
  <si>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</si>
  <si>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</si>
  <si>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</si>
  <si>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</si>
  <si>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</si>
  <si>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</si>
  <si>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</si>
  <si>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</si>
  <si>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</si>
  <si>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</si>
  <si>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</si>
  <si>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</si>
  <si>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</si>
  <si>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</si>
  <si>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</si>
  <si>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</si>
  <si>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</si>
  <si>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</si>
  <si>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</si>
  <si>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</si>
  <si>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</si>
  <si>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</si>
  <si>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</si>
  <si>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</si>
  <si>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</si>
  <si>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</si>
  <si>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</si>
  <si>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</si>
  <si>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</si>
  <si>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</si>
  <si>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</si>
  <si>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</si>
  <si>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</si>
  <si>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</si>
  <si>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</si>
  <si>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</si>
  <si>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</si>
  <si>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</si>
  <si>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</si>
  <si>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</si>
  <si>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</si>
  <si>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</si>
  <si>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</si>
  <si>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</si>
  <si>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</si>
  <si>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</si>
  <si>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</si>
  <si>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</si>
  <si>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</si>
  <si>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</si>
  <si>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</si>
  <si>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</si>
  <si>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</si>
  <si>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</si>
  <si>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</si>
  <si>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</si>
  <si>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</si>
  <si>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</si>
  <si>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</si>
  <si>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</si>
  <si>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</si>
  <si>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</si>
  <si>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</si>
  <si>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</si>
  <si>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</si>
  <si>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</si>
  <si>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</si>
  <si>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</si>
  <si>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</si>
  <si>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</si>
  <si>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</si>
  <si>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</si>
  <si>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</si>
  <si>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</si>
  <si>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</si>
  <si>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</si>
  <si>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</si>
  <si>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</si>
  <si>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</si>
  <si>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</si>
  <si>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</si>
  <si>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</si>
  <si>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</si>
  <si>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</si>
  <si>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</si>
  <si>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</si>
  <si>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</si>
  <si>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</si>
  <si>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</si>
  <si>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</si>
  <si>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</si>
  <si>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</si>
  <si>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</si>
  <si>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</si>
  <si>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</si>
  <si>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</si>
  <si>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</si>
  <si>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</si>
  <si>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</si>
  <si>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</si>
  <si>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</si>
  <si>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</si>
  <si>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</si>
  <si>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</si>
  <si>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</si>
  <si>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</si>
  <si>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</si>
  <si>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</si>
  <si>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</si>
  <si>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</si>
  <si>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</si>
  <si>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</si>
  <si>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</si>
  <si>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</si>
  <si>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</si>
  <si>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</si>
  <si>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</si>
  <si>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</si>
  <si>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</si>
  <si>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</si>
  <si>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</si>
  <si>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</si>
  <si>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</si>
  <si>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</si>
  <si>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</si>
  <si>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</si>
  <si>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</si>
  <si>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</si>
  <si>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</si>
  <si>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</si>
  <si>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</si>
  <si>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</si>
  <si>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</si>
  <si>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</si>
  <si>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</si>
  <si>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</si>
  <si>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</si>
  <si>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</si>
  <si>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</si>
  <si>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</si>
  <si>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</si>
  <si>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</si>
  <si>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</si>
  <si>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</si>
  <si>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</si>
  <si>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</si>
  <si>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</si>
  <si>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</si>
  <si>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</si>
  <si>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</si>
  <si>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</si>
  <si>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</si>
  <si>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</si>
  <si>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</si>
  <si>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</si>
  <si>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</si>
  <si>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</si>
  <si>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</si>
  <si>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</si>
  <si>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</si>
  <si>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</si>
  <si>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</si>
  <si>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</si>
  <si>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</si>
  <si>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</si>
  <si>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</si>
  <si>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</si>
  <si>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</si>
  <si>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</si>
  <si>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</si>
  <si>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</si>
  <si>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</si>
  <si>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</si>
  <si>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</si>
  <si>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</si>
  <si>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</si>
  <si>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</si>
  <si>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</si>
  <si>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</si>
  <si>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</si>
  <si>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</si>
  <si>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</si>
  <si>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</si>
  <si>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</si>
  <si>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</si>
  <si>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</si>
  <si>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</si>
  <si>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</si>
  <si>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</si>
  <si>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</si>
  <si>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</si>
  <si>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</si>
  <si>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</si>
  <si>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</si>
  <si>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</si>
  <si>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</si>
  <si>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</si>
  <si>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</si>
  <si>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</si>
  <si>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</si>
  <si>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</si>
  <si>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</si>
  <si>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</si>
  <si>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</si>
  <si>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</si>
  <si>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</si>
  <si>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</si>
  <si>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</si>
  <si>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</si>
  <si>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</si>
  <si>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</si>
  <si>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</si>
  <si>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</si>
  <si>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</si>
  <si>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</si>
  <si>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</si>
  <si>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</si>
  <si>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</si>
  <si>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</si>
  <si>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</si>
  <si>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</si>
  <si>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</si>
  <si>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</si>
  <si>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</si>
  <si>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</si>
  <si>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</si>
  <si>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</si>
  <si>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</si>
  <si>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</si>
  <si>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</si>
  <si>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</si>
  <si>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</si>
  <si>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</si>
  <si>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</si>
  <si>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</si>
  <si>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</si>
  <si>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</si>
  <si>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</si>
  <si>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</si>
  <si>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</si>
  <si>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</si>
  <si>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</si>
  <si>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</si>
  <si>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</si>
  <si>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</si>
  <si>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</si>
  <si>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</si>
  <si>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</si>
  <si>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</si>
  <si>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</si>
  <si>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</si>
  <si>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</si>
  <si>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</si>
  <si>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</si>
  <si>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</si>
  <si>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</si>
  <si>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</si>
  <si>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</si>
  <si>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</si>
  <si>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</si>
  <si>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</si>
  <si>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</si>
  <si>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</si>
  <si>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</si>
  <si>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</si>
  <si>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</si>
  <si>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</si>
  <si>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</si>
  <si>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</si>
  <si>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</si>
  <si>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</si>
  <si>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</si>
  <si>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</si>
  <si>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</si>
  <si>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</si>
  <si>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</si>
  <si>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</si>
  <si>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</si>
  <si>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</si>
  <si>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</si>
  <si>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</si>
  <si>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</si>
  <si>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</si>
  <si>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</si>
  <si>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</si>
  <si>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</si>
  <si>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</si>
  <si>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</si>
  <si>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</si>
  <si>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</si>
  <si>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</si>
  <si>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</si>
  <si>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</si>
  <si>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</si>
  <si>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</si>
  <si>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</si>
  <si>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</si>
  <si>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</si>
  <si>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</si>
  <si>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</si>
  <si>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</si>
  <si>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</si>
  <si>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</si>
  <si>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</si>
  <si>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</si>
  <si>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</si>
  <si>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</si>
  <si>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</si>
  <si>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</si>
  <si>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</si>
  <si>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</si>
  <si>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</si>
  <si>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</si>
  <si>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</si>
  <si>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</si>
  <si>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</si>
  <si>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</si>
  <si>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</si>
  <si>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</si>
  <si>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</si>
  <si>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</si>
  <si>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</si>
  <si>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</si>
  <si>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</si>
  <si>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</si>
  <si>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</si>
  <si>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</si>
  <si>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</si>
  <si>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</si>
  <si>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</si>
  <si>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</si>
  <si>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</si>
  <si>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</si>
  <si>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</si>
  <si>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</si>
  <si>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</si>
  <si>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</si>
  <si>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</si>
  <si>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</si>
  <si>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</si>
  <si>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</si>
  <si>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</si>
  <si>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</si>
  <si>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</si>
  <si>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</si>
  <si>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</si>
  <si>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</si>
  <si>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</si>
  <si>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</si>
  <si>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</si>
  <si>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</si>
  <si>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</si>
  <si>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</si>
  <si>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</si>
  <si>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</si>
  <si>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</si>
  <si>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</si>
  <si>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</si>
  <si>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</si>
  <si>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</si>
  <si>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</si>
  <si>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</si>
  <si>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</si>
  <si>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</si>
  <si>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</si>
  <si>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</si>
  <si>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</si>
  <si>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</si>
  <si>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</si>
  <si>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</si>
  <si>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</si>
  <si>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</si>
  <si>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</si>
  <si>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</si>
  <si>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</si>
  <si>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</si>
  <si>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</si>
  <si>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</si>
  <si>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</si>
  <si>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</si>
  <si>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</si>
  <si>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</si>
  <si>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</si>
  <si>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</si>
  <si>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</si>
  <si>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</si>
  <si>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</si>
  <si>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</si>
  <si>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</si>
  <si>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</si>
  <si>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</si>
  <si>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</si>
  <si>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</si>
  <si>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</si>
  <si>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</si>
  <si>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</si>
  <si>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</si>
  <si>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</si>
  <si>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</si>
  <si>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</si>
  <si>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</si>
  <si>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</si>
  <si>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</si>
  <si>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</si>
  <si>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</si>
  <si>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</si>
  <si>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</si>
  <si>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</si>
  <si>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</si>
  <si>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</si>
  <si>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</si>
  <si>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</si>
  <si>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</si>
  <si>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</si>
  <si>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</si>
  <si>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</si>
  <si>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</si>
  <si>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</si>
  <si>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</si>
  <si>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</si>
  <si>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</si>
  <si>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</si>
  <si>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</si>
  <si>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</si>
  <si>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</si>
  <si>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</si>
  <si>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</si>
  <si>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</si>
  <si>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</si>
  <si>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</si>
  <si>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</si>
  <si>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</si>
  <si>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</si>
  <si>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</si>
  <si>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</si>
  <si>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</si>
  <si>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</si>
  <si>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</si>
  <si>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</si>
  <si>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</si>
  <si>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</si>
  <si>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</si>
  <si>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</si>
  <si>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</si>
  <si>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</si>
  <si>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</si>
  <si>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</si>
  <si>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</si>
  <si>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</si>
  <si>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</si>
  <si>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</si>
  <si>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</si>
  <si>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</si>
  <si>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</si>
  <si>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</si>
  <si>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</si>
  <si>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</si>
  <si>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</si>
  <si>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</si>
  <si>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</si>
  <si>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</si>
  <si>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</si>
  <si>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</si>
  <si>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</si>
  <si>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</si>
  <si>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</si>
  <si>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</si>
  <si>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</si>
  <si>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</si>
  <si>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</si>
  <si>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</si>
  <si>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</si>
  <si>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</si>
  <si>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</si>
  <si>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</si>
  <si>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</si>
  <si>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</si>
  <si>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</si>
  <si>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</si>
  <si>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</si>
  <si>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</si>
  <si>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</si>
  <si>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</si>
  <si>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</si>
  <si>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</si>
  <si>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</si>
  <si>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</si>
  <si>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</si>
  <si>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</si>
  <si>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</si>
  <si>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</si>
  <si>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</si>
  <si>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</si>
  <si>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</si>
  <si>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</si>
  <si>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</si>
  <si>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</si>
  <si>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</si>
  <si>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</si>
  <si>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</si>
  <si>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</si>
  <si>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</si>
  <si>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</si>
  <si>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</si>
  <si>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</si>
  <si>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</si>
  <si>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</si>
  <si>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</si>
  <si>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</si>
  <si>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</si>
  <si>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</si>
  <si>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</si>
  <si>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</si>
  <si>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</si>
  <si>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</si>
  <si>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</si>
  <si>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</si>
  <si>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</si>
  <si>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</si>
  <si>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</si>
  <si>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</si>
  <si>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</si>
  <si>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</si>
  <si>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2024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</si>
  <si>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</si>
  <si>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</si>
  <si>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</si>
  <si>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</si>
  <si>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</si>
  <si>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</si>
  <si>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</si>
  <si>
    <r>
      <t xml:space="preserve">ավագանու    2024   թվականի </t>
    </r>
    <r>
      <rPr>
        <b/>
        <u/>
        <sz val="14"/>
        <rFont val="GHEA Grapalat"/>
        <family val="3"/>
      </rPr>
      <t xml:space="preserve">_դեկտեմբերի _24 _ </t>
    </r>
    <r>
      <rPr>
        <b/>
        <sz val="14"/>
        <rFont val="GHEA Grapalat"/>
        <family val="3"/>
      </rPr>
      <t xml:space="preserve">ի  N  139 - Ն  որոշմամբ </t>
    </r>
  </si>
</sst>
</file>

<file path=xl/styles.xml><?xml version="1.0" encoding="utf-8"?>
<styleSheet xmlns="http://schemas.openxmlformats.org/spreadsheetml/2006/main">
  <numFmts count="8">
    <numFmt numFmtId="164" formatCode="0.0000"/>
    <numFmt numFmtId="165" formatCode="0.000"/>
    <numFmt numFmtId="166" formatCode="_(* #,##0.00_);_(* \(#,##0.00\);_(* &quot;-&quot;??_);_(@_)"/>
    <numFmt numFmtId="167" formatCode="0000"/>
    <numFmt numFmtId="168" formatCode="000"/>
    <numFmt numFmtId="169" formatCode="0.000000"/>
    <numFmt numFmtId="170" formatCode="0.00000"/>
    <numFmt numFmtId="171" formatCode="0.0"/>
  </numFmts>
  <fonts count="83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sz val="10"/>
      <name val="Arial LatArm"/>
      <family val="2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4" applyNumberFormat="0" applyFill="0" applyProtection="0">
      <alignment horizontal="center" vertical="center"/>
    </xf>
    <xf numFmtId="0" fontId="11" fillId="0" borderId="4" applyNumberFormat="0" applyFill="0" applyProtection="0">
      <alignment horizontal="left" vertical="center" wrapText="1"/>
    </xf>
    <xf numFmtId="0" fontId="15" fillId="0" borderId="6" applyNumberFormat="0" applyFont="0" applyFill="0" applyAlignment="0" applyProtection="0"/>
    <xf numFmtId="0" fontId="17" fillId="0" borderId="6" applyNumberFormat="0" applyFill="0" applyProtection="0">
      <alignment horizontal="center"/>
    </xf>
    <xf numFmtId="0" fontId="18" fillId="0" borderId="0"/>
    <xf numFmtId="4" fontId="16" fillId="0" borderId="7" applyFill="0" applyProtection="0">
      <alignment horizontal="right" vertical="center"/>
    </xf>
    <xf numFmtId="166" fontId="18" fillId="0" borderId="0" applyFont="0" applyFill="0" applyBorder="0" applyAlignment="0" applyProtection="0"/>
  </cellStyleXfs>
  <cellXfs count="647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7" fillId="2" borderId="2" xfId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7" fillId="2" borderId="2" xfId="1" applyFont="1" applyFill="1" applyBorder="1" applyAlignment="1">
      <alignment vertical="center" wrapText="1"/>
    </xf>
    <xf numFmtId="49" fontId="3" fillId="2" borderId="2" xfId="1" quotePrefix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left" vertical="center" wrapText="1" indent="2"/>
    </xf>
    <xf numFmtId="49" fontId="10" fillId="2" borderId="2" xfId="1" applyNumberFormat="1" applyFont="1" applyFill="1" applyBorder="1" applyAlignment="1">
      <alignment horizontal="centerContinuous" vertical="center"/>
    </xf>
    <xf numFmtId="0" fontId="12" fillId="2" borderId="4" xfId="3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49" fontId="7" fillId="2" borderId="2" xfId="1" quotePrefix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3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top" wrapText="1"/>
    </xf>
    <xf numFmtId="49" fontId="3" fillId="2" borderId="1" xfId="1" quotePrefix="1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vertical="center"/>
    </xf>
    <xf numFmtId="49" fontId="3" fillId="2" borderId="0" xfId="1" quotePrefix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5" fillId="2" borderId="0" xfId="1" applyFont="1" applyFill="1" applyBorder="1"/>
    <xf numFmtId="0" fontId="3" fillId="2" borderId="0" xfId="1" applyFont="1" applyFill="1" applyBorder="1"/>
    <xf numFmtId="167" fontId="7" fillId="2" borderId="0" xfId="1" applyNumberFormat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right" vertical="top"/>
    </xf>
    <xf numFmtId="0" fontId="6" fillId="2" borderId="0" xfId="1" applyFont="1" applyFill="1" applyBorder="1"/>
    <xf numFmtId="167" fontId="4" fillId="2" borderId="0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1" fillId="2" borderId="2" xfId="1" applyFont="1" applyFill="1" applyBorder="1" applyAlignment="1">
      <alignment horizontal="center" vertical="center" wrapText="1"/>
    </xf>
    <xf numFmtId="16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19" xfId="1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horizontal="center" vertical="center" wrapText="1"/>
    </xf>
    <xf numFmtId="49" fontId="23" fillId="2" borderId="17" xfId="1" applyNumberFormat="1" applyFont="1" applyFill="1" applyBorder="1" applyAlignment="1">
      <alignment horizontal="center" vertical="center" wrapText="1"/>
    </xf>
    <xf numFmtId="0" fontId="23" fillId="2" borderId="17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 wrapText="1" readingOrder="1"/>
    </xf>
    <xf numFmtId="170" fontId="20" fillId="2" borderId="2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49" fontId="22" fillId="2" borderId="21" xfId="1" applyNumberFormat="1" applyFont="1" applyFill="1" applyBorder="1" applyAlignment="1">
      <alignment horizontal="center" vertical="center"/>
    </xf>
    <xf numFmtId="49" fontId="22" fillId="2" borderId="3" xfId="1" applyNumberFormat="1" applyFont="1" applyFill="1" applyBorder="1" applyAlignment="1">
      <alignment horizontal="center" vertical="center"/>
    </xf>
    <xf numFmtId="49" fontId="22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20" fillId="2" borderId="24" xfId="1" applyNumberFormat="1" applyFont="1" applyFill="1" applyBorder="1" applyAlignment="1">
      <alignment horizontal="left" vertical="top" wrapText="1" readingOrder="1"/>
    </xf>
    <xf numFmtId="164" fontId="3" fillId="2" borderId="2" xfId="1" applyNumberFormat="1" applyFont="1" applyFill="1" applyBorder="1"/>
    <xf numFmtId="0" fontId="6" fillId="2" borderId="25" xfId="1" applyFont="1" applyFill="1" applyBorder="1" applyAlignment="1">
      <alignment vertical="center"/>
    </xf>
    <xf numFmtId="49" fontId="22" fillId="2" borderId="2" xfId="1" applyNumberFormat="1" applyFont="1" applyFill="1" applyBorder="1" applyAlignment="1">
      <alignment horizontal="center" vertical="center"/>
    </xf>
    <xf numFmtId="49" fontId="22" fillId="2" borderId="26" xfId="1" applyNumberFormat="1" applyFont="1" applyFill="1" applyBorder="1" applyAlignment="1">
      <alignment horizontal="center" vertical="center"/>
    </xf>
    <xf numFmtId="0" fontId="24" fillId="2" borderId="24" xfId="1" applyNumberFormat="1" applyFont="1" applyFill="1" applyBorder="1" applyAlignment="1">
      <alignment horizontal="left" vertical="top" wrapText="1" readingOrder="1"/>
    </xf>
    <xf numFmtId="164" fontId="19" fillId="2" borderId="2" xfId="1" applyNumberFormat="1" applyFont="1" applyFill="1" applyBorder="1"/>
    <xf numFmtId="165" fontId="19" fillId="2" borderId="2" xfId="1" applyNumberFormat="1" applyFont="1" applyFill="1" applyBorder="1"/>
    <xf numFmtId="0" fontId="25" fillId="2" borderId="0" xfId="1" applyFont="1" applyFill="1" applyBorder="1"/>
    <xf numFmtId="49" fontId="6" fillId="2" borderId="2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/>
    <xf numFmtId="0" fontId="20" fillId="2" borderId="24" xfId="1" applyNumberFormat="1" applyFont="1" applyFill="1" applyBorder="1" applyAlignment="1">
      <alignment vertical="center" wrapText="1" readingOrder="1"/>
    </xf>
    <xf numFmtId="0" fontId="20" fillId="2" borderId="23" xfId="1" applyNumberFormat="1" applyFont="1" applyFill="1" applyBorder="1" applyAlignment="1">
      <alignment horizontal="left" vertical="top" wrapText="1" readingOrder="1"/>
    </xf>
    <xf numFmtId="0" fontId="6" fillId="2" borderId="25" xfId="1" applyFont="1" applyFill="1" applyBorder="1" applyAlignment="1">
      <alignment horizontal="center" vertical="center"/>
    </xf>
    <xf numFmtId="49" fontId="22" fillId="2" borderId="27" xfId="1" applyNumberFormat="1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center" vertical="center" wrapText="1" readingOrder="1"/>
    </xf>
    <xf numFmtId="49" fontId="6" fillId="2" borderId="27" xfId="1" applyNumberFormat="1" applyFont="1" applyFill="1" applyBorder="1" applyAlignment="1">
      <alignment horizontal="center" vertical="center"/>
    </xf>
    <xf numFmtId="0" fontId="21" fillId="2" borderId="24" xfId="1" applyNumberFormat="1" applyFont="1" applyFill="1" applyBorder="1" applyAlignment="1">
      <alignment horizontal="center" vertical="center" wrapText="1" readingOrder="1"/>
    </xf>
    <xf numFmtId="0" fontId="24" fillId="2" borderId="24" xfId="1" applyFont="1" applyFill="1" applyBorder="1" applyAlignment="1">
      <alignment horizontal="left" vertical="top" wrapText="1"/>
    </xf>
    <xf numFmtId="0" fontId="20" fillId="2" borderId="24" xfId="1" applyFont="1" applyFill="1" applyBorder="1" applyAlignment="1">
      <alignment horizontal="left" vertical="top" wrapText="1"/>
    </xf>
    <xf numFmtId="171" fontId="3" fillId="2" borderId="2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0" fontId="20" fillId="2" borderId="30" xfId="1" applyNumberFormat="1" applyFont="1" applyFill="1" applyBorder="1" applyAlignment="1">
      <alignment horizontal="left" vertical="top" wrapText="1" readingOrder="1"/>
    </xf>
    <xf numFmtId="165" fontId="5" fillId="2" borderId="2" xfId="1" applyNumberFormat="1" applyFont="1" applyFill="1" applyBorder="1"/>
    <xf numFmtId="0" fontId="6" fillId="2" borderId="28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top"/>
    </xf>
    <xf numFmtId="49" fontId="6" fillId="2" borderId="26" xfId="1" applyNumberFormat="1" applyFont="1" applyFill="1" applyBorder="1" applyAlignment="1">
      <alignment horizontal="center" vertical="top"/>
    </xf>
    <xf numFmtId="164" fontId="25" fillId="2" borderId="0" xfId="1" applyNumberFormat="1" applyFont="1" applyFill="1" applyBorder="1"/>
    <xf numFmtId="0" fontId="6" fillId="2" borderId="31" xfId="1" applyFont="1" applyFill="1" applyBorder="1" applyAlignment="1">
      <alignment vertical="center"/>
    </xf>
    <xf numFmtId="49" fontId="6" fillId="2" borderId="32" xfId="1" applyNumberFormat="1" applyFont="1" applyFill="1" applyBorder="1" applyAlignment="1">
      <alignment horizontal="center" vertical="top"/>
    </xf>
    <xf numFmtId="49" fontId="6" fillId="2" borderId="33" xfId="1" applyNumberFormat="1" applyFont="1" applyFill="1" applyBorder="1" applyAlignment="1">
      <alignment horizontal="center" vertical="top"/>
    </xf>
    <xf numFmtId="0" fontId="20" fillId="2" borderId="34" xfId="1" applyFont="1" applyFill="1" applyBorder="1" applyAlignment="1">
      <alignment horizontal="left" vertical="top" wrapText="1"/>
    </xf>
    <xf numFmtId="0" fontId="26" fillId="2" borderId="0" xfId="1" applyFont="1" applyFill="1" applyBorder="1"/>
    <xf numFmtId="49" fontId="26" fillId="2" borderId="0" xfId="1" applyNumberFormat="1" applyFont="1" applyFill="1" applyBorder="1" applyAlignment="1">
      <alignment horizontal="center" vertical="top"/>
    </xf>
    <xf numFmtId="168" fontId="27" fillId="2" borderId="0" xfId="1" applyNumberFormat="1" applyFont="1" applyFill="1" applyBorder="1" applyAlignment="1">
      <alignment horizontal="center" vertical="top"/>
    </xf>
    <xf numFmtId="168" fontId="26" fillId="2" borderId="0" xfId="1" applyNumberFormat="1" applyFont="1" applyFill="1" applyBorder="1" applyAlignment="1">
      <alignment horizontal="center" vertical="top"/>
    </xf>
    <xf numFmtId="0" fontId="28" fillId="2" borderId="0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vertical="top" wrapText="1"/>
    </xf>
    <xf numFmtId="0" fontId="29" fillId="2" borderId="0" xfId="1" applyFont="1" applyFill="1" applyBorder="1"/>
    <xf numFmtId="167" fontId="26" fillId="2" borderId="0" xfId="1" applyNumberFormat="1" applyFont="1" applyFill="1" applyBorder="1" applyAlignment="1">
      <alignment horizontal="center" vertical="top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 vertical="top"/>
    </xf>
    <xf numFmtId="167" fontId="30" fillId="2" borderId="0" xfId="1" applyNumberFormat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top"/>
    </xf>
    <xf numFmtId="0" fontId="20" fillId="2" borderId="0" xfId="1" applyFont="1" applyFill="1"/>
    <xf numFmtId="0" fontId="6" fillId="2" borderId="35" xfId="1" applyFont="1" applyFill="1" applyBorder="1" applyAlignment="1"/>
    <xf numFmtId="0" fontId="6" fillId="2" borderId="35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22" fillId="2" borderId="40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top" wrapText="1"/>
    </xf>
    <xf numFmtId="49" fontId="21" fillId="2" borderId="36" xfId="1" applyNumberFormat="1" applyFont="1" applyFill="1" applyBorder="1" applyAlignment="1">
      <alignment horizontal="center"/>
    </xf>
    <xf numFmtId="164" fontId="3" fillId="2" borderId="40" xfId="1" applyNumberFormat="1" applyFont="1" applyFill="1" applyBorder="1"/>
    <xf numFmtId="164" fontId="3" fillId="2" borderId="41" xfId="1" applyNumberFormat="1" applyFont="1" applyFill="1" applyBorder="1"/>
    <xf numFmtId="165" fontId="3" fillId="2" borderId="42" xfId="1" applyNumberFormat="1" applyFont="1" applyFill="1" applyBorder="1"/>
    <xf numFmtId="165" fontId="3" fillId="2" borderId="0" xfId="1" applyNumberFormat="1" applyFont="1" applyFill="1"/>
    <xf numFmtId="164" fontId="3" fillId="2" borderId="0" xfId="1" applyNumberFormat="1" applyFont="1" applyFill="1"/>
    <xf numFmtId="0" fontId="20" fillId="2" borderId="40" xfId="1" applyFont="1" applyFill="1" applyBorder="1" applyAlignment="1">
      <alignment horizontal="left" vertical="top" wrapText="1"/>
    </xf>
    <xf numFmtId="164" fontId="3" fillId="2" borderId="42" xfId="1" applyNumberFormat="1" applyFont="1" applyFill="1" applyBorder="1"/>
    <xf numFmtId="0" fontId="6" fillId="2" borderId="1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49" fontId="20" fillId="2" borderId="43" xfId="1" applyNumberFormat="1" applyFont="1" applyFill="1" applyBorder="1" applyAlignment="1">
      <alignment horizontal="center" vertical="center"/>
    </xf>
    <xf numFmtId="164" fontId="3" fillId="2" borderId="37" xfId="1" applyNumberFormat="1" applyFont="1" applyFill="1" applyBorder="1"/>
    <xf numFmtId="164" fontId="3" fillId="2" borderId="44" xfId="1" applyNumberFormat="1" applyFont="1" applyFill="1" applyBorder="1"/>
    <xf numFmtId="164" fontId="3" fillId="2" borderId="10" xfId="1" applyNumberFormat="1" applyFont="1" applyFill="1" applyBorder="1"/>
    <xf numFmtId="0" fontId="6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left" vertical="top" wrapText="1"/>
    </xf>
    <xf numFmtId="49" fontId="21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 wrapText="1"/>
    </xf>
    <xf numFmtId="49" fontId="20" fillId="2" borderId="17" xfId="1" applyNumberFormat="1" applyFont="1" applyFill="1" applyBorder="1" applyAlignment="1">
      <alignment horizontal="center" vertical="center" wrapText="1"/>
    </xf>
    <xf numFmtId="165" fontId="3" fillId="2" borderId="17" xfId="1" applyNumberFormat="1" applyFont="1" applyFill="1" applyBorder="1"/>
    <xf numFmtId="164" fontId="7" fillId="2" borderId="42" xfId="1" applyNumberFormat="1" applyFont="1" applyFill="1" applyBorder="1" applyAlignment="1">
      <alignment horizontal="center"/>
    </xf>
    <xf numFmtId="0" fontId="20" fillId="2" borderId="3" xfId="1" applyFont="1" applyFill="1" applyBorder="1" applyAlignment="1">
      <alignment horizontal="left" vertical="top" wrapText="1"/>
    </xf>
    <xf numFmtId="49" fontId="21" fillId="2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/>
    <xf numFmtId="164" fontId="3" fillId="2" borderId="45" xfId="1" applyNumberFormat="1" applyFont="1" applyFill="1" applyBorder="1"/>
    <xf numFmtId="0" fontId="24" fillId="2" borderId="2" xfId="1" applyFont="1" applyFill="1" applyBorder="1" applyAlignment="1">
      <alignment horizontal="left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164" fontId="7" fillId="2" borderId="46" xfId="1" applyNumberFormat="1" applyFont="1" applyFill="1" applyBorder="1" applyAlignment="1">
      <alignment horizontal="center"/>
    </xf>
    <xf numFmtId="0" fontId="20" fillId="2" borderId="2" xfId="1" applyFont="1" applyFill="1" applyBorder="1" applyAlignment="1">
      <alignment horizontal="left" vertical="top" wrapText="1"/>
    </xf>
    <xf numFmtId="49" fontId="21" fillId="2" borderId="2" xfId="1" applyNumberFormat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vertical="top" wrapText="1"/>
    </xf>
    <xf numFmtId="49" fontId="21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164" fontId="7" fillId="2" borderId="47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top" wrapText="1"/>
    </xf>
    <xf numFmtId="164" fontId="3" fillId="2" borderId="17" xfId="1" applyNumberFormat="1" applyFont="1" applyFill="1" applyBorder="1"/>
    <xf numFmtId="170" fontId="3" fillId="2" borderId="3" xfId="1" applyNumberFormat="1" applyFont="1" applyFill="1" applyBorder="1"/>
    <xf numFmtId="170" fontId="3" fillId="2" borderId="45" xfId="1" applyNumberFormat="1" applyFont="1" applyFill="1" applyBorder="1"/>
    <xf numFmtId="170" fontId="7" fillId="2" borderId="46" xfId="1" applyNumberFormat="1" applyFont="1" applyFill="1" applyBorder="1" applyAlignment="1">
      <alignment horizontal="center"/>
    </xf>
    <xf numFmtId="170" fontId="3" fillId="2" borderId="2" xfId="1" applyNumberFormat="1" applyFont="1" applyFill="1" applyBorder="1"/>
    <xf numFmtId="0" fontId="21" fillId="2" borderId="2" xfId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right"/>
    </xf>
    <xf numFmtId="0" fontId="18" fillId="2" borderId="0" xfId="1" applyFont="1" applyFill="1"/>
    <xf numFmtId="0" fontId="21" fillId="2" borderId="2" xfId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/>
    </xf>
    <xf numFmtId="170" fontId="3" fillId="2" borderId="46" xfId="1" applyNumberFormat="1" applyFont="1" applyFill="1" applyBorder="1"/>
    <xf numFmtId="49" fontId="21" fillId="2" borderId="1" xfId="1" applyNumberFormat="1" applyFont="1" applyFill="1" applyBorder="1" applyAlignment="1">
      <alignment vertical="top" wrapText="1"/>
    </xf>
    <xf numFmtId="170" fontId="3" fillId="2" borderId="1" xfId="1" applyNumberFormat="1" applyFont="1" applyFill="1" applyBorder="1"/>
    <xf numFmtId="170" fontId="7" fillId="2" borderId="47" xfId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 wrapText="1"/>
    </xf>
    <xf numFmtId="170" fontId="3" fillId="2" borderId="17" xfId="1" applyNumberFormat="1" applyFont="1" applyFill="1" applyBorder="1"/>
    <xf numFmtId="170" fontId="7" fillId="2" borderId="42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center" wrapText="1"/>
    </xf>
    <xf numFmtId="49" fontId="24" fillId="2" borderId="2" xfId="1" applyNumberFormat="1" applyFont="1" applyFill="1" applyBorder="1" applyAlignment="1">
      <alignment vertical="center" wrapText="1"/>
    </xf>
    <xf numFmtId="49" fontId="20" fillId="2" borderId="2" xfId="1" applyNumberFormat="1" applyFont="1" applyFill="1" applyBorder="1" applyAlignment="1">
      <alignment vertical="top" wrapText="1"/>
    </xf>
    <xf numFmtId="0" fontId="20" fillId="2" borderId="2" xfId="1" applyFont="1" applyFill="1" applyBorder="1" applyAlignment="1">
      <alignment vertical="top" wrapText="1"/>
    </xf>
    <xf numFmtId="0" fontId="6" fillId="2" borderId="25" xfId="1" applyFont="1" applyFill="1" applyBorder="1" applyAlignment="1">
      <alignment horizontal="center"/>
    </xf>
    <xf numFmtId="0" fontId="20" fillId="2" borderId="2" xfId="1" applyFont="1" applyFill="1" applyBorder="1" applyAlignment="1">
      <alignment wrapText="1"/>
    </xf>
    <xf numFmtId="0" fontId="20" fillId="2" borderId="1" xfId="1" applyFont="1" applyFill="1" applyBorder="1" applyAlignment="1">
      <alignment vertical="top" wrapText="1"/>
    </xf>
    <xf numFmtId="49" fontId="19" fillId="2" borderId="17" xfId="1" applyNumberFormat="1" applyFont="1" applyFill="1" applyBorder="1" applyAlignment="1">
      <alignment vertical="center" wrapText="1"/>
    </xf>
    <xf numFmtId="0" fontId="24" fillId="2" borderId="2" xfId="1" applyFont="1" applyFill="1" applyBorder="1" applyAlignment="1">
      <alignment horizontal="left" vertical="top" wrapText="1"/>
    </xf>
    <xf numFmtId="49" fontId="7" fillId="2" borderId="2" xfId="1" applyNumberFormat="1" applyFont="1" applyFill="1" applyBorder="1" applyAlignment="1">
      <alignment vertical="top" wrapText="1"/>
    </xf>
    <xf numFmtId="165" fontId="3" fillId="2" borderId="1" xfId="1" applyNumberFormat="1" applyFont="1" applyFill="1" applyBorder="1"/>
    <xf numFmtId="49" fontId="19" fillId="2" borderId="17" xfId="1" applyNumberFormat="1" applyFont="1" applyFill="1" applyBorder="1" applyAlignment="1">
      <alignment vertical="top" wrapText="1"/>
    </xf>
    <xf numFmtId="49" fontId="22" fillId="2" borderId="1" xfId="1" applyNumberFormat="1" applyFont="1" applyFill="1" applyBorder="1" applyAlignment="1">
      <alignment vertical="top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20" fillId="2" borderId="49" xfId="1" applyFont="1" applyFill="1" applyBorder="1" applyAlignment="1">
      <alignment horizontal="left" vertical="top" wrapText="1"/>
    </xf>
    <xf numFmtId="49" fontId="21" fillId="2" borderId="49" xfId="1" applyNumberFormat="1" applyFont="1" applyFill="1" applyBorder="1" applyAlignment="1">
      <alignment horizontal="center"/>
    </xf>
    <xf numFmtId="164" fontId="3" fillId="2" borderId="49" xfId="1" applyNumberFormat="1" applyFont="1" applyFill="1" applyBorder="1"/>
    <xf numFmtId="164" fontId="3" fillId="2" borderId="50" xfId="1" applyNumberFormat="1" applyFont="1" applyFill="1" applyBorder="1"/>
    <xf numFmtId="164" fontId="7" fillId="2" borderId="17" xfId="1" applyNumberFormat="1" applyFont="1" applyFill="1" applyBorder="1" applyAlignment="1">
      <alignment horizontal="center"/>
    </xf>
    <xf numFmtId="164" fontId="3" fillId="2" borderId="3" xfId="1" applyNumberFormat="1" applyFont="1" applyFill="1" applyBorder="1"/>
    <xf numFmtId="164" fontId="3" fillId="2" borderId="46" xfId="1" applyNumberFormat="1" applyFont="1" applyFill="1" applyBorder="1"/>
    <xf numFmtId="49" fontId="21" fillId="2" borderId="2" xfId="1" applyNumberFormat="1" applyFont="1" applyFill="1" applyBorder="1" applyAlignment="1">
      <alignment horizontal="center" vertical="top" wrapText="1"/>
    </xf>
    <xf numFmtId="165" fontId="7" fillId="2" borderId="2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5" fontId="3" fillId="2" borderId="46" xfId="1" applyNumberFormat="1" applyFont="1" applyFill="1" applyBorder="1"/>
    <xf numFmtId="49" fontId="20" fillId="2" borderId="2" xfId="1" applyNumberFormat="1" applyFont="1" applyFill="1" applyBorder="1" applyAlignment="1">
      <alignment wrapText="1"/>
    </xf>
    <xf numFmtId="165" fontId="7" fillId="2" borderId="46" xfId="1" applyNumberFormat="1" applyFont="1" applyFill="1" applyBorder="1" applyAlignment="1">
      <alignment horizontal="center"/>
    </xf>
    <xf numFmtId="49" fontId="21" fillId="2" borderId="1" xfId="1" applyNumberFormat="1" applyFont="1" applyFill="1" applyBorder="1" applyAlignment="1">
      <alignment horizontal="center" vertical="top" wrapText="1"/>
    </xf>
    <xf numFmtId="165" fontId="7" fillId="2" borderId="17" xfId="1" applyNumberFormat="1" applyFont="1" applyFill="1" applyBorder="1" applyAlignment="1">
      <alignment horizontal="center"/>
    </xf>
    <xf numFmtId="165" fontId="3" fillId="2" borderId="45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left" vertical="top" wrapText="1"/>
    </xf>
    <xf numFmtId="49" fontId="6" fillId="2" borderId="16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wrapText="1"/>
    </xf>
    <xf numFmtId="49" fontId="7" fillId="2" borderId="17" xfId="1" applyNumberFormat="1" applyFont="1" applyFill="1" applyBorder="1" applyAlignment="1">
      <alignment horizontal="center" wrapText="1"/>
    </xf>
    <xf numFmtId="165" fontId="3" fillId="2" borderId="17" xfId="1" applyNumberFormat="1" applyFont="1" applyFill="1" applyBorder="1" applyAlignment="1"/>
    <xf numFmtId="165" fontId="7" fillId="2" borderId="17" xfId="1" applyNumberFormat="1" applyFont="1" applyFill="1" applyBorder="1" applyAlignment="1"/>
    <xf numFmtId="165" fontId="3" fillId="2" borderId="42" xfId="1" applyNumberFormat="1" applyFont="1" applyFill="1" applyBorder="1" applyAlignment="1"/>
    <xf numFmtId="0" fontId="14" fillId="2" borderId="0" xfId="1" applyFont="1" applyFill="1" applyAlignment="1"/>
    <xf numFmtId="49" fontId="6" fillId="2" borderId="20" xfId="1" applyNumberFormat="1" applyFont="1" applyFill="1" applyBorder="1" applyAlignment="1">
      <alignment horizontal="center" wrapText="1"/>
    </xf>
    <xf numFmtId="49" fontId="20" fillId="2" borderId="3" xfId="1" applyNumberFormat="1" applyFont="1" applyFill="1" applyBorder="1" applyAlignment="1">
      <alignment wrapText="1"/>
    </xf>
    <xf numFmtId="49" fontId="7" fillId="2" borderId="3" xfId="1" applyNumberFormat="1" applyFont="1" applyFill="1" applyBorder="1" applyAlignment="1">
      <alignment horizontal="center" wrapText="1"/>
    </xf>
    <xf numFmtId="165" fontId="3" fillId="2" borderId="3" xfId="1" applyNumberFormat="1" applyFont="1" applyFill="1" applyBorder="1" applyAlignment="1"/>
    <xf numFmtId="165" fontId="7" fillId="2" borderId="3" xfId="1" applyNumberFormat="1" applyFont="1" applyFill="1" applyBorder="1" applyAlignment="1"/>
    <xf numFmtId="165" fontId="3" fillId="2" borderId="45" xfId="1" applyNumberFormat="1" applyFont="1" applyFill="1" applyBorder="1" applyAlignment="1"/>
    <xf numFmtId="49" fontId="6" fillId="2" borderId="25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wrapText="1"/>
    </xf>
    <xf numFmtId="165" fontId="7" fillId="2" borderId="2" xfId="1" applyNumberFormat="1" applyFont="1" applyFill="1" applyBorder="1"/>
    <xf numFmtId="0" fontId="14" fillId="2" borderId="0" xfId="1" applyFont="1" applyFill="1"/>
    <xf numFmtId="49" fontId="24" fillId="2" borderId="2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vertical="top" wrapText="1"/>
    </xf>
    <xf numFmtId="165" fontId="35" fillId="2" borderId="46" xfId="1" applyNumberFormat="1" applyFont="1" applyFill="1" applyBorder="1"/>
    <xf numFmtId="0" fontId="36" fillId="2" borderId="0" xfId="1" applyFont="1" applyFill="1"/>
    <xf numFmtId="49" fontId="6" fillId="2" borderId="25" xfId="1" applyNumberFormat="1" applyFont="1" applyFill="1" applyBorder="1" applyAlignment="1">
      <alignment horizontal="center" vertical="center"/>
    </xf>
    <xf numFmtId="0" fontId="14" fillId="2" borderId="0" xfId="1" applyFont="1" applyFill="1" applyBorder="1"/>
    <xf numFmtId="49" fontId="21" fillId="2" borderId="2" xfId="1" applyNumberFormat="1" applyFont="1" applyFill="1" applyBorder="1" applyAlignment="1">
      <alignment wrapText="1"/>
    </xf>
    <xf numFmtId="49" fontId="6" fillId="2" borderId="25" xfId="1" applyNumberFormat="1" applyFont="1" applyFill="1" applyBorder="1" applyAlignment="1">
      <alignment horizontal="center"/>
    </xf>
    <xf numFmtId="0" fontId="21" fillId="2" borderId="2" xfId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wrapText="1"/>
    </xf>
    <xf numFmtId="49" fontId="6" fillId="2" borderId="31" xfId="1" applyNumberFormat="1" applyFont="1" applyFill="1" applyBorder="1" applyAlignment="1">
      <alignment horizontal="center" vertical="center"/>
    </xf>
    <xf numFmtId="49" fontId="24" fillId="2" borderId="32" xfId="1" applyNumberFormat="1" applyFont="1" applyFill="1" applyBorder="1" applyAlignment="1">
      <alignment wrapText="1"/>
    </xf>
    <xf numFmtId="49" fontId="7" fillId="2" borderId="32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/>
    <xf numFmtId="165" fontId="7" fillId="2" borderId="32" xfId="1" applyNumberFormat="1" applyFont="1" applyFill="1" applyBorder="1"/>
    <xf numFmtId="165" fontId="3" fillId="2" borderId="51" xfId="1" applyNumberFormat="1" applyFont="1" applyFill="1" applyBorder="1"/>
    <xf numFmtId="0" fontId="26" fillId="2" borderId="0" xfId="1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/>
    <xf numFmtId="0" fontId="38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wrapText="1"/>
    </xf>
    <xf numFmtId="0" fontId="39" fillId="2" borderId="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left" wrapText="1"/>
    </xf>
    <xf numFmtId="0" fontId="14" fillId="2" borderId="0" xfId="1" applyFont="1" applyFill="1" applyBorder="1" applyAlignment="1">
      <alignment vertical="center" wrapText="1"/>
    </xf>
    <xf numFmtId="49" fontId="30" fillId="2" borderId="0" xfId="1" applyNumberFormat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 vertical="top" wrapText="1"/>
    </xf>
    <xf numFmtId="0" fontId="36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40" fillId="2" borderId="0" xfId="1" applyFont="1" applyFill="1" applyBorder="1" applyAlignment="1">
      <alignment vertical="top" wrapText="1"/>
    </xf>
    <xf numFmtId="0" fontId="39" fillId="2" borderId="0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/>
    </xf>
    <xf numFmtId="49" fontId="31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/>
    <xf numFmtId="0" fontId="41" fillId="2" borderId="0" xfId="1" applyFont="1" applyFill="1"/>
    <xf numFmtId="0" fontId="43" fillId="2" borderId="0" xfId="1" applyFont="1" applyFill="1" applyBorder="1"/>
    <xf numFmtId="0" fontId="45" fillId="2" borderId="0" xfId="1" applyFont="1" applyFill="1" applyBorder="1"/>
    <xf numFmtId="167" fontId="47" fillId="2" borderId="0" xfId="1" applyNumberFormat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right" vertical="top"/>
    </xf>
    <xf numFmtId="0" fontId="48" fillId="2" borderId="0" xfId="1" applyFont="1" applyFill="1" applyBorder="1"/>
    <xf numFmtId="0" fontId="49" fillId="2" borderId="0" xfId="1" applyFont="1" applyFill="1" applyBorder="1"/>
    <xf numFmtId="167" fontId="44" fillId="2" borderId="0" xfId="1" applyNumberFormat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47" fillId="2" borderId="2" xfId="1" applyNumberFormat="1" applyFont="1" applyFill="1" applyBorder="1" applyAlignment="1">
      <alignment horizontal="center" vertical="center" wrapText="1" readingOrder="1"/>
    </xf>
    <xf numFmtId="0" fontId="43" fillId="2" borderId="0" xfId="1" applyFont="1" applyFill="1" applyBorder="1" applyAlignment="1">
      <alignment vertical="center"/>
    </xf>
    <xf numFmtId="0" fontId="51" fillId="2" borderId="2" xfId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vertical="center" wrapText="1"/>
    </xf>
    <xf numFmtId="49" fontId="53" fillId="2" borderId="2" xfId="1" applyNumberFormat="1" applyFont="1" applyFill="1" applyBorder="1" applyAlignment="1">
      <alignment horizontal="center" vertical="center" wrapText="1"/>
    </xf>
    <xf numFmtId="0" fontId="54" fillId="2" borderId="0" xfId="1" applyFont="1" applyFill="1" applyBorder="1" applyAlignment="1">
      <alignment vertical="center" wrapText="1"/>
    </xf>
    <xf numFmtId="0" fontId="49" fillId="2" borderId="2" xfId="1" applyFont="1" applyFill="1" applyBorder="1" applyAlignment="1">
      <alignment horizontal="center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0" fontId="55" fillId="2" borderId="2" xfId="1" applyNumberFormat="1" applyFont="1" applyFill="1" applyBorder="1" applyAlignment="1">
      <alignment horizontal="center" vertical="center" wrapText="1"/>
    </xf>
    <xf numFmtId="0" fontId="56" fillId="2" borderId="2" xfId="1" applyNumberFormat="1" applyFont="1" applyFill="1" applyBorder="1" applyAlignment="1">
      <alignment horizontal="center" vertical="center" wrapText="1"/>
    </xf>
    <xf numFmtId="0" fontId="44" fillId="2" borderId="2" xfId="1" applyNumberFormat="1" applyFont="1" applyFill="1" applyBorder="1" applyAlignment="1">
      <alignment horizontal="center" vertical="center" wrapText="1" readingOrder="1"/>
    </xf>
    <xf numFmtId="164" fontId="45" fillId="2" borderId="2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 wrapText="1"/>
    </xf>
    <xf numFmtId="164" fontId="58" fillId="2" borderId="0" xfId="1" applyNumberFormat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horizontal="center" vertical="center" wrapText="1"/>
    </xf>
    <xf numFmtId="164" fontId="43" fillId="2" borderId="0" xfId="1" applyNumberFormat="1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/>
    </xf>
    <xf numFmtId="49" fontId="53" fillId="2" borderId="2" xfId="1" applyNumberFormat="1" applyFont="1" applyFill="1" applyBorder="1" applyAlignment="1">
      <alignment horizontal="center" vertical="center"/>
    </xf>
    <xf numFmtId="0" fontId="53" fillId="2" borderId="2" xfId="1" applyNumberFormat="1" applyFont="1" applyFill="1" applyBorder="1" applyAlignment="1">
      <alignment horizontal="center" vertical="center"/>
    </xf>
    <xf numFmtId="0" fontId="59" fillId="2" borderId="2" xfId="1" applyNumberFormat="1" applyFont="1" applyFill="1" applyBorder="1" applyAlignment="1">
      <alignment horizontal="center" vertical="center" wrapText="1" readingOrder="1"/>
    </xf>
    <xf numFmtId="165" fontId="52" fillId="2" borderId="2" xfId="1" applyNumberFormat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164" fontId="43" fillId="2" borderId="0" xfId="1" applyNumberFormat="1" applyFont="1" applyFill="1" applyBorder="1" applyAlignment="1">
      <alignment horizontal="center" vertical="center"/>
    </xf>
    <xf numFmtId="0" fontId="49" fillId="2" borderId="2" xfId="1" applyFont="1" applyFill="1" applyBorder="1" applyAlignment="1">
      <alignment vertical="center"/>
    </xf>
    <xf numFmtId="0" fontId="52" fillId="2" borderId="2" xfId="1" applyNumberFormat="1" applyFont="1" applyFill="1" applyBorder="1" applyAlignment="1">
      <alignment horizontal="left" vertical="top" wrapText="1" readingOrder="1"/>
    </xf>
    <xf numFmtId="164" fontId="45" fillId="2" borderId="2" xfId="1" applyNumberFormat="1" applyFont="1" applyFill="1" applyBorder="1"/>
    <xf numFmtId="0" fontId="56" fillId="2" borderId="2" xfId="1" applyNumberFormat="1" applyFont="1" applyFill="1" applyBorder="1" applyAlignment="1">
      <alignment horizontal="left" vertical="top" wrapText="1" readingOrder="1"/>
    </xf>
    <xf numFmtId="164" fontId="50" fillId="2" borderId="2" xfId="1" applyNumberFormat="1" applyFont="1" applyFill="1" applyBorder="1"/>
    <xf numFmtId="165" fontId="50" fillId="2" borderId="2" xfId="1" applyNumberFormat="1" applyFont="1" applyFill="1" applyBorder="1"/>
    <xf numFmtId="164" fontId="61" fillId="2" borderId="0" xfId="1" applyNumberFormat="1" applyFont="1" applyFill="1" applyBorder="1"/>
    <xf numFmtId="0" fontId="61" fillId="2" borderId="0" xfId="1" applyFont="1" applyFill="1" applyBorder="1"/>
    <xf numFmtId="49" fontId="49" fillId="2" borderId="2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/>
    <xf numFmtId="49" fontId="52" fillId="2" borderId="2" xfId="1" applyNumberFormat="1" applyFont="1" applyFill="1" applyBorder="1" applyAlignment="1">
      <alignment horizontal="left" vertical="top" wrapText="1" readingOrder="1"/>
    </xf>
    <xf numFmtId="49" fontId="3" fillId="2" borderId="26" xfId="1" applyNumberFormat="1" applyFont="1" applyFill="1" applyBorder="1" applyAlignment="1">
      <alignment vertical="top" wrapText="1"/>
    </xf>
    <xf numFmtId="0" fontId="52" fillId="2" borderId="2" xfId="1" applyNumberFormat="1" applyFont="1" applyFill="1" applyBorder="1" applyAlignment="1">
      <alignment vertical="center" wrapText="1" readingOrder="1"/>
    </xf>
    <xf numFmtId="49" fontId="45" fillId="2" borderId="2" xfId="1" applyNumberFormat="1" applyFont="1" applyFill="1" applyBorder="1" applyAlignment="1">
      <alignment vertical="top" wrapText="1"/>
    </xf>
    <xf numFmtId="49" fontId="52" fillId="2" borderId="2" xfId="1" applyNumberFormat="1" applyFont="1" applyFill="1" applyBorder="1" applyAlignment="1">
      <alignment horizontal="center" vertical="center" wrapText="1"/>
    </xf>
    <xf numFmtId="0" fontId="49" fillId="2" borderId="2" xfId="1" applyNumberFormat="1" applyFont="1" applyFill="1" applyBorder="1" applyAlignment="1">
      <alignment horizontal="left" vertical="top" wrapText="1" readingOrder="1"/>
    </xf>
    <xf numFmtId="49" fontId="3" fillId="2" borderId="2" xfId="1" applyNumberFormat="1" applyFont="1" applyFill="1" applyBorder="1" applyAlignment="1">
      <alignment vertical="top" wrapText="1"/>
    </xf>
    <xf numFmtId="49" fontId="62" fillId="0" borderId="2" xfId="1" applyNumberFormat="1" applyFont="1" applyFill="1" applyBorder="1" applyAlignment="1">
      <alignment vertical="top" wrapText="1"/>
    </xf>
    <xf numFmtId="165" fontId="45" fillId="2" borderId="2" xfId="1" applyNumberFormat="1" applyFont="1" applyFill="1" applyBorder="1" applyAlignment="1">
      <alignment horizontal="center" vertical="center"/>
    </xf>
    <xf numFmtId="49" fontId="63" fillId="2" borderId="2" xfId="1" applyNumberFormat="1" applyFont="1" applyFill="1" applyBorder="1" applyAlignment="1">
      <alignment vertical="top" wrapText="1"/>
    </xf>
    <xf numFmtId="165" fontId="43" fillId="2" borderId="0" xfId="1" applyNumberFormat="1" applyFont="1" applyFill="1" applyBorder="1"/>
    <xf numFmtId="0" fontId="56" fillId="2" borderId="2" xfId="1" applyFont="1" applyFill="1" applyBorder="1" applyAlignment="1">
      <alignment horizontal="left" vertical="top" wrapText="1"/>
    </xf>
    <xf numFmtId="0" fontId="52" fillId="2" borderId="2" xfId="1" applyFont="1" applyFill="1" applyBorder="1" applyAlignment="1">
      <alignment horizontal="left" vertical="top" wrapText="1"/>
    </xf>
    <xf numFmtId="164" fontId="45" fillId="2" borderId="2" xfId="1" applyNumberFormat="1" applyFont="1" applyFill="1" applyBorder="1" applyAlignment="1"/>
    <xf numFmtId="165" fontId="45" fillId="2" borderId="2" xfId="1" applyNumberFormat="1" applyFont="1" applyFill="1" applyBorder="1" applyAlignment="1"/>
    <xf numFmtId="0" fontId="64" fillId="2" borderId="2" xfId="1" applyFont="1" applyFill="1" applyBorder="1" applyAlignment="1">
      <alignment vertical="center"/>
    </xf>
    <xf numFmtId="49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left" vertical="top" wrapText="1" readingOrder="1"/>
    </xf>
    <xf numFmtId="164" fontId="64" fillId="2" borderId="2" xfId="1" applyNumberFormat="1" applyFont="1" applyFill="1" applyBorder="1"/>
    <xf numFmtId="0" fontId="65" fillId="2" borderId="0" xfId="1" applyFont="1" applyFill="1" applyBorder="1"/>
    <xf numFmtId="49" fontId="52" fillId="2" borderId="2" xfId="1" applyNumberFormat="1" applyFont="1" applyFill="1" applyBorder="1" applyAlignment="1">
      <alignment vertical="top" wrapText="1"/>
    </xf>
    <xf numFmtId="0" fontId="55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 wrapText="1"/>
    </xf>
    <xf numFmtId="49" fontId="49" fillId="2" borderId="2" xfId="1" applyNumberFormat="1" applyFont="1" applyFill="1" applyBorder="1" applyAlignment="1">
      <alignment horizontal="center" vertical="top"/>
    </xf>
    <xf numFmtId="0" fontId="49" fillId="2" borderId="25" xfId="1" applyFont="1" applyFill="1" applyBorder="1" applyAlignment="1">
      <alignment vertical="center"/>
    </xf>
    <xf numFmtId="49" fontId="49" fillId="2" borderId="21" xfId="1" applyNumberFormat="1" applyFont="1" applyFill="1" applyBorder="1" applyAlignment="1">
      <alignment horizontal="center" vertical="center"/>
    </xf>
    <xf numFmtId="0" fontId="49" fillId="2" borderId="26" xfId="1" applyNumberFormat="1" applyFont="1" applyFill="1" applyBorder="1" applyAlignment="1">
      <alignment horizontal="center" vertical="center"/>
    </xf>
    <xf numFmtId="0" fontId="52" fillId="2" borderId="52" xfId="1" applyNumberFormat="1" applyFont="1" applyFill="1" applyBorder="1" applyAlignment="1">
      <alignment horizontal="left" vertical="top" wrapText="1" readingOrder="1"/>
    </xf>
    <xf numFmtId="165" fontId="45" fillId="2" borderId="52" xfId="1" applyNumberFormat="1" applyFont="1" applyFill="1" applyBorder="1"/>
    <xf numFmtId="165" fontId="45" fillId="2" borderId="27" xfId="1" applyNumberFormat="1" applyFont="1" applyFill="1" applyBorder="1"/>
    <xf numFmtId="165" fontId="45" fillId="2" borderId="46" xfId="1" applyNumberFormat="1" applyFont="1" applyFill="1" applyBorder="1"/>
    <xf numFmtId="0" fontId="58" fillId="2" borderId="20" xfId="1" applyFont="1" applyFill="1" applyBorder="1" applyAlignment="1">
      <alignment vertical="center"/>
    </xf>
    <xf numFmtId="49" fontId="58" fillId="2" borderId="21" xfId="1" applyNumberFormat="1" applyFont="1" applyFill="1" applyBorder="1" applyAlignment="1">
      <alignment horizontal="center" vertical="center"/>
    </xf>
    <xf numFmtId="0" fontId="58" fillId="2" borderId="3" xfId="1" applyNumberFormat="1" applyFont="1" applyFill="1" applyBorder="1" applyAlignment="1">
      <alignment horizontal="center" vertical="center"/>
    </xf>
    <xf numFmtId="0" fontId="58" fillId="2" borderId="22" xfId="1" applyNumberFormat="1" applyFont="1" applyFill="1" applyBorder="1" applyAlignment="1">
      <alignment horizontal="center" vertical="center"/>
    </xf>
    <xf numFmtId="0" fontId="66" fillId="2" borderId="53" xfId="1" applyNumberFormat="1" applyFont="1" applyFill="1" applyBorder="1" applyAlignment="1">
      <alignment horizontal="left" vertical="top" wrapText="1" readingOrder="1"/>
    </xf>
    <xf numFmtId="0" fontId="66" fillId="2" borderId="54" xfId="1" applyNumberFormat="1" applyFont="1" applyFill="1" applyBorder="1" applyAlignment="1">
      <alignment horizontal="left" vertical="top" wrapText="1" readingOrder="1"/>
    </xf>
    <xf numFmtId="168" fontId="67" fillId="2" borderId="54" xfId="1" applyNumberFormat="1" applyFont="1" applyFill="1" applyBorder="1" applyAlignment="1">
      <alignment vertical="top" wrapText="1"/>
    </xf>
    <xf numFmtId="0" fontId="43" fillId="2" borderId="53" xfId="1" applyFont="1" applyFill="1" applyBorder="1"/>
    <xf numFmtId="0" fontId="43" fillId="2" borderId="21" xfId="1" applyFont="1" applyFill="1" applyBorder="1"/>
    <xf numFmtId="0" fontId="58" fillId="2" borderId="0" xfId="1" applyFont="1" applyFill="1" applyBorder="1"/>
    <xf numFmtId="49" fontId="58" fillId="2" borderId="0" xfId="1" applyNumberFormat="1" applyFont="1" applyFill="1" applyBorder="1" applyAlignment="1">
      <alignment horizontal="center" vertical="top"/>
    </xf>
    <xf numFmtId="168" fontId="68" fillId="2" borderId="0" xfId="1" applyNumberFormat="1" applyFont="1" applyFill="1" applyBorder="1" applyAlignment="1">
      <alignment horizontal="center" vertical="top"/>
    </xf>
    <xf numFmtId="168" fontId="58" fillId="2" borderId="0" xfId="1" applyNumberFormat="1" applyFont="1" applyFill="1" applyBorder="1" applyAlignment="1">
      <alignment horizontal="center" vertical="top"/>
    </xf>
    <xf numFmtId="0" fontId="67" fillId="2" borderId="0" xfId="1" applyFont="1" applyFill="1" applyBorder="1" applyAlignment="1">
      <alignment horizontal="left" vertical="top" wrapText="1"/>
    </xf>
    <xf numFmtId="0" fontId="67" fillId="2" borderId="0" xfId="1" applyFont="1" applyFill="1" applyBorder="1" applyAlignment="1">
      <alignment vertical="top" wrapText="1"/>
    </xf>
    <xf numFmtId="167" fontId="58" fillId="2" borderId="0" xfId="1" applyNumberFormat="1" applyFont="1" applyFill="1" applyBorder="1" applyAlignment="1">
      <alignment horizontal="center" vertical="top"/>
    </xf>
    <xf numFmtId="0" fontId="68" fillId="2" borderId="0" xfId="1" applyFont="1" applyFill="1" applyBorder="1" applyAlignment="1">
      <alignment horizontal="center" vertical="top"/>
    </xf>
    <xf numFmtId="0" fontId="58" fillId="2" borderId="0" xfId="1" applyFont="1" applyFill="1" applyBorder="1" applyAlignment="1">
      <alignment horizontal="center" vertical="top"/>
    </xf>
    <xf numFmtId="167" fontId="66" fillId="2" borderId="0" xfId="1" applyNumberFormat="1" applyFont="1" applyFill="1" applyBorder="1" applyAlignment="1">
      <alignment horizontal="center" vertical="top"/>
    </xf>
    <xf numFmtId="0" fontId="69" fillId="2" borderId="0" xfId="1" applyFont="1" applyFill="1" applyBorder="1" applyAlignment="1">
      <alignment horizontal="center" vertical="top"/>
    </xf>
    <xf numFmtId="0" fontId="66" fillId="2" borderId="0" xfId="1" applyFont="1" applyFill="1" applyBorder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165" fontId="45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0" fontId="46" fillId="2" borderId="40" xfId="1" applyFont="1" applyFill="1" applyBorder="1" applyAlignment="1">
      <alignment horizontal="center" vertical="center" wrapText="1"/>
    </xf>
    <xf numFmtId="0" fontId="6" fillId="2" borderId="39" xfId="1" applyFont="1" applyFill="1" applyBorder="1"/>
    <xf numFmtId="0" fontId="7" fillId="2" borderId="35" xfId="1" applyFont="1" applyFill="1" applyBorder="1" applyAlignment="1">
      <alignment horizontal="center" wrapText="1"/>
    </xf>
    <xf numFmtId="164" fontId="70" fillId="2" borderId="39" xfId="1" applyNumberFormat="1" applyFont="1" applyFill="1" applyBorder="1"/>
    <xf numFmtId="164" fontId="3" fillId="2" borderId="35" xfId="1" applyNumberFormat="1" applyFont="1" applyFill="1" applyBorder="1"/>
    <xf numFmtId="0" fontId="14" fillId="2" borderId="0" xfId="1" applyFont="1" applyFill="1" applyAlignment="1">
      <alignment horizontal="center"/>
    </xf>
    <xf numFmtId="0" fontId="72" fillId="2" borderId="0" xfId="1" applyFont="1" applyFill="1"/>
    <xf numFmtId="165" fontId="14" fillId="2" borderId="0" xfId="1" applyNumberFormat="1" applyFont="1" applyFill="1"/>
    <xf numFmtId="0" fontId="21" fillId="2" borderId="15" xfId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0" fontId="21" fillId="2" borderId="40" xfId="1" applyFont="1" applyFill="1" applyBorder="1" applyAlignment="1">
      <alignment horizontal="center" vertical="center" wrapText="1"/>
    </xf>
    <xf numFmtId="0" fontId="22" fillId="2" borderId="55" xfId="1" applyFont="1" applyFill="1" applyBorder="1" applyAlignment="1">
      <alignment horizontal="center"/>
    </xf>
    <xf numFmtId="0" fontId="21" fillId="2" borderId="56" xfId="1" applyFont="1" applyFill="1" applyBorder="1" applyAlignment="1">
      <alignment horizontal="center" wrapText="1"/>
    </xf>
    <xf numFmtId="0" fontId="7" fillId="2" borderId="57" xfId="1" applyFont="1" applyFill="1" applyBorder="1"/>
    <xf numFmtId="164" fontId="7" fillId="2" borderId="56" xfId="1" applyNumberFormat="1" applyFont="1" applyFill="1" applyBorder="1"/>
    <xf numFmtId="164" fontId="7" fillId="2" borderId="58" xfId="1" applyNumberFormat="1" applyFont="1" applyFill="1" applyBorder="1"/>
    <xf numFmtId="0" fontId="39" fillId="2" borderId="0" xfId="1" applyFont="1" applyFill="1"/>
    <xf numFmtId="0" fontId="22" fillId="2" borderId="23" xfId="1" applyFont="1" applyFill="1" applyBorder="1" applyAlignment="1">
      <alignment horizontal="center"/>
    </xf>
    <xf numFmtId="0" fontId="20" fillId="2" borderId="53" xfId="1" applyFont="1" applyFill="1" applyBorder="1" applyAlignment="1">
      <alignment horizontal="center" wrapText="1"/>
    </xf>
    <xf numFmtId="0" fontId="7" fillId="2" borderId="54" xfId="1" applyFont="1" applyFill="1" applyBorder="1"/>
    <xf numFmtId="165" fontId="7" fillId="2" borderId="53" xfId="1" applyNumberFormat="1" applyFont="1" applyFill="1" applyBorder="1"/>
    <xf numFmtId="165" fontId="7" fillId="2" borderId="21" xfId="1" applyNumberFormat="1" applyFont="1" applyFill="1" applyBorder="1"/>
    <xf numFmtId="165" fontId="7" fillId="2" borderId="45" xfId="1" applyNumberFormat="1" applyFont="1" applyFill="1" applyBorder="1"/>
    <xf numFmtId="0" fontId="22" fillId="2" borderId="24" xfId="1" applyFont="1" applyFill="1" applyBorder="1" applyAlignment="1">
      <alignment horizontal="center"/>
    </xf>
    <xf numFmtId="0" fontId="21" fillId="2" borderId="52" xfId="1" applyFont="1" applyFill="1" applyBorder="1" applyAlignment="1">
      <alignment horizontal="center" wrapText="1"/>
    </xf>
    <xf numFmtId="0" fontId="3" fillId="2" borderId="59" xfId="1" applyFont="1" applyFill="1" applyBorder="1"/>
    <xf numFmtId="164" fontId="3" fillId="2" borderId="52" xfId="1" applyNumberFormat="1" applyFont="1" applyFill="1" applyBorder="1"/>
    <xf numFmtId="164" fontId="3" fillId="2" borderId="27" xfId="1" applyNumberFormat="1" applyFont="1" applyFill="1" applyBorder="1"/>
    <xf numFmtId="0" fontId="20" fillId="2" borderId="52" xfId="1" applyFont="1" applyFill="1" applyBorder="1" applyAlignment="1">
      <alignment horizontal="center"/>
    </xf>
    <xf numFmtId="0" fontId="3" fillId="2" borderId="52" xfId="1" applyFont="1" applyFill="1" applyBorder="1"/>
    <xf numFmtId="0" fontId="3" fillId="2" borderId="27" xfId="1" applyFont="1" applyFill="1" applyBorder="1"/>
    <xf numFmtId="0" fontId="3" fillId="2" borderId="46" xfId="1" applyFont="1" applyFill="1" applyBorder="1"/>
    <xf numFmtId="0" fontId="22" fillId="2" borderId="24" xfId="1" applyFont="1" applyFill="1" applyBorder="1" applyAlignment="1">
      <alignment horizontal="center" vertical="center"/>
    </xf>
    <xf numFmtId="0" fontId="24" fillId="2" borderId="52" xfId="1" applyFont="1" applyFill="1" applyBorder="1" applyAlignment="1">
      <alignment wrapText="1"/>
    </xf>
    <xf numFmtId="0" fontId="3" fillId="2" borderId="52" xfId="1" applyFont="1" applyFill="1" applyBorder="1" applyAlignment="1">
      <alignment vertical="center" wrapText="1"/>
    </xf>
    <xf numFmtId="0" fontId="3" fillId="2" borderId="46" xfId="1" applyFont="1" applyFill="1" applyBorder="1" applyAlignment="1">
      <alignment vertical="center" wrapText="1"/>
    </xf>
    <xf numFmtId="0" fontId="20" fillId="2" borderId="53" xfId="1" applyFont="1" applyFill="1" applyBorder="1" applyAlignment="1">
      <alignment horizontal="left" wrapText="1"/>
    </xf>
    <xf numFmtId="0" fontId="21" fillId="2" borderId="52" xfId="1" applyFont="1" applyFill="1" applyBorder="1" applyAlignment="1">
      <alignment wrapText="1"/>
    </xf>
    <xf numFmtId="0" fontId="3" fillId="2" borderId="27" xfId="1" applyFont="1" applyFill="1" applyBorder="1" applyAlignment="1">
      <alignment horizontal="center" vertical="center" wrapText="1"/>
    </xf>
    <xf numFmtId="0" fontId="20" fillId="2" borderId="52" xfId="1" applyFont="1" applyFill="1" applyBorder="1" applyAlignment="1">
      <alignment wrapText="1"/>
    </xf>
    <xf numFmtId="0" fontId="34" fillId="2" borderId="52" xfId="1" applyFont="1" applyFill="1" applyBorder="1"/>
    <xf numFmtId="49" fontId="57" fillId="2" borderId="59" xfId="1" applyNumberFormat="1" applyFont="1" applyFill="1" applyBorder="1" applyAlignment="1">
      <alignment horizontal="center" vertical="center" wrapText="1"/>
    </xf>
    <xf numFmtId="0" fontId="70" fillId="2" borderId="52" xfId="1" applyFont="1" applyFill="1" applyBorder="1"/>
    <xf numFmtId="0" fontId="70" fillId="2" borderId="27" xfId="1" applyFont="1" applyFill="1" applyBorder="1" applyAlignment="1">
      <alignment vertical="center" wrapText="1"/>
    </xf>
    <xf numFmtId="0" fontId="70" fillId="2" borderId="46" xfId="1" applyFont="1" applyFill="1" applyBorder="1"/>
    <xf numFmtId="0" fontId="73" fillId="2" borderId="0" xfId="1" applyFont="1" applyFill="1"/>
    <xf numFmtId="0" fontId="34" fillId="2" borderId="52" xfId="1" applyFont="1" applyFill="1" applyBorder="1" applyAlignment="1">
      <alignment wrapText="1"/>
    </xf>
    <xf numFmtId="0" fontId="22" fillId="2" borderId="34" xfId="1" applyFont="1" applyFill="1" applyBorder="1" applyAlignment="1">
      <alignment horizontal="center"/>
    </xf>
    <xf numFmtId="0" fontId="34" fillId="2" borderId="60" xfId="1" applyFont="1" applyFill="1" applyBorder="1" applyAlignment="1">
      <alignment wrapText="1"/>
    </xf>
    <xf numFmtId="49" fontId="57" fillId="2" borderId="61" xfId="1" applyNumberFormat="1" applyFont="1" applyFill="1" applyBorder="1" applyAlignment="1">
      <alignment horizontal="center" vertical="center" wrapText="1"/>
    </xf>
    <xf numFmtId="0" fontId="70" fillId="2" borderId="60" xfId="1" applyFont="1" applyFill="1" applyBorder="1"/>
    <xf numFmtId="0" fontId="3" fillId="2" borderId="62" xfId="1" applyFont="1" applyFill="1" applyBorder="1" applyAlignment="1">
      <alignment horizontal="center" vertical="center" wrapText="1"/>
    </xf>
    <xf numFmtId="0" fontId="70" fillId="2" borderId="51" xfId="1" applyFont="1" applyFill="1" applyBorder="1"/>
    <xf numFmtId="49" fontId="74" fillId="2" borderId="59" xfId="1" applyNumberFormat="1" applyFont="1" applyFill="1" applyBorder="1" applyAlignment="1">
      <alignment horizontal="center" vertical="center" wrapText="1"/>
    </xf>
    <xf numFmtId="0" fontId="34" fillId="2" borderId="56" xfId="1" applyFont="1" applyFill="1" applyBorder="1" applyAlignment="1">
      <alignment wrapText="1"/>
    </xf>
    <xf numFmtId="49" fontId="74" fillId="2" borderId="57" xfId="1" applyNumberFormat="1" applyFont="1" applyFill="1" applyBorder="1" applyAlignment="1">
      <alignment horizontal="center" vertical="center" wrapText="1"/>
    </xf>
    <xf numFmtId="0" fontId="70" fillId="2" borderId="56" xfId="1" applyFont="1" applyFill="1" applyBorder="1"/>
    <xf numFmtId="0" fontId="70" fillId="2" borderId="58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49" fontId="74" fillId="2" borderId="61" xfId="1" applyNumberFormat="1" applyFont="1" applyFill="1" applyBorder="1" applyAlignment="1">
      <alignment horizontal="center" vertical="center" wrapText="1"/>
    </xf>
    <xf numFmtId="0" fontId="70" fillId="2" borderId="62" xfId="1" applyFont="1" applyFill="1" applyBorder="1" applyAlignment="1">
      <alignment vertical="center" wrapText="1"/>
    </xf>
    <xf numFmtId="0" fontId="24" fillId="2" borderId="56" xfId="1" applyFont="1" applyFill="1" applyBorder="1" applyAlignment="1">
      <alignment wrapText="1"/>
    </xf>
    <xf numFmtId="49" fontId="75" fillId="2" borderId="57" xfId="1" applyNumberFormat="1" applyFont="1" applyFill="1" applyBorder="1" applyAlignment="1">
      <alignment horizontal="center" vertical="center" wrapText="1"/>
    </xf>
    <xf numFmtId="49" fontId="75" fillId="2" borderId="59" xfId="1" applyNumberFormat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/>
    </xf>
    <xf numFmtId="0" fontId="22" fillId="2" borderId="30" xfId="1" applyFont="1" applyFill="1" applyBorder="1" applyAlignment="1">
      <alignment horizontal="center"/>
    </xf>
    <xf numFmtId="0" fontId="34" fillId="2" borderId="64" xfId="1" applyFont="1" applyFill="1" applyBorder="1" applyAlignment="1">
      <alignment wrapText="1"/>
    </xf>
    <xf numFmtId="49" fontId="75" fillId="2" borderId="65" xfId="1" applyNumberFormat="1" applyFont="1" applyFill="1" applyBorder="1" applyAlignment="1">
      <alignment horizontal="center" vertical="center" wrapText="1"/>
    </xf>
    <xf numFmtId="0" fontId="70" fillId="2" borderId="64" xfId="1" applyFont="1" applyFill="1" applyBorder="1"/>
    <xf numFmtId="0" fontId="70" fillId="2" borderId="66" xfId="1" applyFont="1" applyFill="1" applyBorder="1" applyAlignment="1">
      <alignment vertical="center" wrapText="1"/>
    </xf>
    <xf numFmtId="0" fontId="70" fillId="2" borderId="47" xfId="1" applyFont="1" applyFill="1" applyBorder="1"/>
    <xf numFmtId="0" fontId="22" fillId="2" borderId="19" xfId="1" applyFont="1" applyFill="1" applyBorder="1" applyAlignment="1">
      <alignment horizontal="center"/>
    </xf>
    <xf numFmtId="0" fontId="24" fillId="2" borderId="40" xfId="1" applyFont="1" applyFill="1" applyBorder="1" applyAlignment="1">
      <alignment wrapText="1"/>
    </xf>
    <xf numFmtId="49" fontId="75" fillId="2" borderId="36" xfId="1" applyNumberFormat="1" applyFont="1" applyFill="1" applyBorder="1" applyAlignment="1">
      <alignment horizontal="center" vertical="center" wrapText="1"/>
    </xf>
    <xf numFmtId="164" fontId="70" fillId="2" borderId="40" xfId="1" applyNumberFormat="1" applyFont="1" applyFill="1" applyBorder="1"/>
    <xf numFmtId="164" fontId="70" fillId="2" borderId="41" xfId="1" applyNumberFormat="1" applyFont="1" applyFill="1" applyBorder="1" applyAlignment="1">
      <alignment vertical="center" wrapText="1"/>
    </xf>
    <xf numFmtId="164" fontId="70" fillId="2" borderId="42" xfId="1" applyNumberFormat="1" applyFont="1" applyFill="1" applyBorder="1"/>
    <xf numFmtId="0" fontId="22" fillId="2" borderId="67" xfId="1" applyFont="1" applyFill="1" applyBorder="1" applyAlignment="1">
      <alignment horizontal="center"/>
    </xf>
    <xf numFmtId="0" fontId="20" fillId="2" borderId="68" xfId="1" applyFont="1" applyFill="1" applyBorder="1" applyAlignment="1">
      <alignment horizontal="left"/>
    </xf>
    <xf numFmtId="49" fontId="75" fillId="2" borderId="0" xfId="1" applyNumberFormat="1" applyFont="1" applyFill="1" applyBorder="1" applyAlignment="1">
      <alignment horizontal="center" vertical="center" wrapText="1"/>
    </xf>
    <xf numFmtId="0" fontId="70" fillId="2" borderId="68" xfId="1" applyFont="1" applyFill="1" applyBorder="1"/>
    <xf numFmtId="0" fontId="70" fillId="2" borderId="69" xfId="1" applyFont="1" applyFill="1" applyBorder="1" applyAlignment="1">
      <alignment vertical="center" wrapText="1"/>
    </xf>
    <xf numFmtId="0" fontId="70" fillId="2" borderId="50" xfId="1" applyFont="1" applyFill="1" applyBorder="1"/>
    <xf numFmtId="0" fontId="21" fillId="2" borderId="40" xfId="1" applyFont="1" applyFill="1" applyBorder="1" applyAlignment="1">
      <alignment wrapText="1"/>
    </xf>
    <xf numFmtId="0" fontId="7" fillId="2" borderId="40" xfId="1" applyFont="1" applyFill="1" applyBorder="1"/>
    <xf numFmtId="0" fontId="7" fillId="2" borderId="41" xfId="1" applyFont="1" applyFill="1" applyBorder="1" applyAlignment="1">
      <alignment vertical="center" wrapText="1"/>
    </xf>
    <xf numFmtId="0" fontId="7" fillId="2" borderId="42" xfId="1" applyFont="1" applyFill="1" applyBorder="1"/>
    <xf numFmtId="0" fontId="20" fillId="2" borderId="53" xfId="1" applyFont="1" applyFill="1" applyBorder="1" applyAlignment="1">
      <alignment wrapText="1"/>
    </xf>
    <xf numFmtId="49" fontId="75" fillId="2" borderId="54" xfId="1" applyNumberFormat="1" applyFont="1" applyFill="1" applyBorder="1" applyAlignment="1">
      <alignment horizontal="center" vertical="center" wrapText="1"/>
    </xf>
    <xf numFmtId="0" fontId="7" fillId="2" borderId="53" xfId="1" applyFont="1" applyFill="1" applyBorder="1"/>
    <xf numFmtId="0" fontId="7" fillId="2" borderId="21" xfId="1" applyFont="1" applyFill="1" applyBorder="1" applyAlignment="1">
      <alignment vertical="center" wrapText="1"/>
    </xf>
    <xf numFmtId="0" fontId="7" fillId="2" borderId="45" xfId="1" applyFont="1" applyFill="1" applyBorder="1"/>
    <xf numFmtId="0" fontId="3" fillId="2" borderId="27" xfId="1" applyFont="1" applyFill="1" applyBorder="1" applyAlignment="1">
      <alignment vertical="center" wrapText="1"/>
    </xf>
    <xf numFmtId="0" fontId="22" fillId="2" borderId="19" xfId="1" applyFont="1" applyFill="1" applyBorder="1" applyAlignment="1">
      <alignment horizontal="center" vertical="center"/>
    </xf>
    <xf numFmtId="0" fontId="34" fillId="2" borderId="52" xfId="1" applyNumberFormat="1" applyFont="1" applyFill="1" applyBorder="1" applyAlignment="1">
      <alignment wrapText="1"/>
    </xf>
    <xf numFmtId="0" fontId="3" fillId="2" borderId="66" xfId="1" applyFont="1" applyFill="1" applyBorder="1" applyAlignment="1">
      <alignment vertical="center" wrapText="1"/>
    </xf>
    <xf numFmtId="0" fontId="3" fillId="2" borderId="47" xfId="1" applyFont="1" applyFill="1" applyBorder="1"/>
    <xf numFmtId="0" fontId="7" fillId="2" borderId="40" xfId="1" applyFont="1" applyFill="1" applyBorder="1" applyAlignment="1">
      <alignment vertical="center" wrapText="1"/>
    </xf>
    <xf numFmtId="0" fontId="7" fillId="2" borderId="53" xfId="1" applyFont="1" applyFill="1" applyBorder="1" applyAlignment="1">
      <alignment vertical="center" wrapText="1"/>
    </xf>
    <xf numFmtId="0" fontId="7" fillId="2" borderId="45" xfId="1" applyFont="1" applyFill="1" applyBorder="1" applyAlignment="1">
      <alignment vertical="center" wrapText="1"/>
    </xf>
    <xf numFmtId="0" fontId="21" fillId="2" borderId="40" xfId="1" applyFont="1" applyFill="1" applyBorder="1" applyAlignment="1">
      <alignment vertical="center" wrapText="1"/>
    </xf>
    <xf numFmtId="0" fontId="6" fillId="2" borderId="36" xfId="1" applyFont="1" applyFill="1" applyBorder="1"/>
    <xf numFmtId="165" fontId="7" fillId="2" borderId="40" xfId="1" applyNumberFormat="1" applyFont="1" applyFill="1" applyBorder="1"/>
    <xf numFmtId="164" fontId="7" fillId="2" borderId="41" xfId="1" applyNumberFormat="1" applyFont="1" applyFill="1" applyBorder="1"/>
    <xf numFmtId="164" fontId="7" fillId="2" borderId="41" xfId="1" applyNumberFormat="1" applyFont="1" applyFill="1" applyBorder="1" applyAlignment="1">
      <alignment horizontal="center"/>
    </xf>
    <xf numFmtId="165" fontId="7" fillId="2" borderId="68" xfId="1" applyNumberFormat="1" applyFont="1" applyFill="1" applyBorder="1"/>
    <xf numFmtId="165" fontId="7" fillId="2" borderId="69" xfId="1" applyNumberFormat="1" applyFont="1" applyFill="1" applyBorder="1"/>
    <xf numFmtId="165" fontId="7" fillId="2" borderId="50" xfId="1" applyNumberFormat="1" applyFont="1" applyFill="1" applyBorder="1"/>
    <xf numFmtId="0" fontId="22" fillId="2" borderId="23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/>
    </xf>
    <xf numFmtId="164" fontId="3" fillId="2" borderId="53" xfId="1" applyNumberFormat="1" applyFont="1" applyFill="1" applyBorder="1"/>
    <xf numFmtId="164" fontId="76" fillId="2" borderId="0" xfId="1" applyNumberFormat="1" applyFont="1" applyFill="1"/>
    <xf numFmtId="165" fontId="3" fillId="2" borderId="45" xfId="1" applyNumberFormat="1" applyFont="1" applyFill="1" applyBorder="1" applyAlignment="1">
      <alignment horizontal="center"/>
    </xf>
    <xf numFmtId="0" fontId="6" fillId="2" borderId="59" xfId="1" applyFont="1" applyFill="1" applyBorder="1"/>
    <xf numFmtId="165" fontId="3" fillId="2" borderId="52" xfId="1" applyNumberFormat="1" applyFont="1" applyFill="1" applyBorder="1"/>
    <xf numFmtId="165" fontId="3" fillId="2" borderId="27" xfId="1" applyNumberFormat="1" applyFont="1" applyFill="1" applyBorder="1"/>
    <xf numFmtId="164" fontId="3" fillId="2" borderId="21" xfId="1" applyNumberFormat="1" applyFont="1" applyFill="1" applyBorder="1"/>
    <xf numFmtId="165" fontId="3" fillId="2" borderId="46" xfId="1" applyNumberFormat="1" applyFont="1" applyFill="1" applyBorder="1" applyAlignment="1">
      <alignment horizontal="center" vertical="center" wrapText="1"/>
    </xf>
    <xf numFmtId="164" fontId="3" fillId="2" borderId="27" xfId="1" applyNumberFormat="1" applyFont="1" applyFill="1" applyBorder="1" applyAlignment="1">
      <alignment horizontal="center" vertical="center" wrapText="1"/>
    </xf>
    <xf numFmtId="0" fontId="20" fillId="2" borderId="68" xfId="1" applyFont="1" applyFill="1" applyBorder="1" applyAlignment="1">
      <alignment wrapText="1"/>
    </xf>
    <xf numFmtId="0" fontId="6" fillId="2" borderId="59" xfId="1" applyFont="1" applyFill="1" applyBorder="1" applyAlignment="1">
      <alignment horizontal="center" vertical="center" wrapText="1"/>
    </xf>
    <xf numFmtId="164" fontId="3" fillId="2" borderId="52" xfId="1" applyNumberFormat="1" applyFont="1" applyFill="1" applyBorder="1" applyAlignment="1">
      <alignment vertical="center" wrapText="1"/>
    </xf>
    <xf numFmtId="165" fontId="3" fillId="2" borderId="27" xfId="1" applyNumberFormat="1" applyFont="1" applyFill="1" applyBorder="1" applyAlignment="1">
      <alignment horizontal="center" vertical="center" wrapText="1"/>
    </xf>
    <xf numFmtId="164" fontId="3" fillId="2" borderId="46" xfId="1" applyNumberFormat="1" applyFont="1" applyFill="1" applyBorder="1" applyAlignment="1">
      <alignment horizontal="center"/>
    </xf>
    <xf numFmtId="165" fontId="3" fillId="2" borderId="52" xfId="1" applyNumberFormat="1" applyFont="1" applyFill="1" applyBorder="1" applyAlignment="1">
      <alignment vertical="center" wrapText="1"/>
    </xf>
    <xf numFmtId="165" fontId="3" fillId="2" borderId="46" xfId="1" applyNumberFormat="1" applyFont="1" applyFill="1" applyBorder="1" applyAlignment="1">
      <alignment horizontal="center"/>
    </xf>
    <xf numFmtId="0" fontId="76" fillId="0" borderId="0" xfId="1" applyFont="1"/>
    <xf numFmtId="0" fontId="22" fillId="2" borderId="30" xfId="1" applyFont="1" applyFill="1" applyBorder="1" applyAlignment="1">
      <alignment horizontal="center" vertical="center"/>
    </xf>
    <xf numFmtId="0" fontId="21" fillId="2" borderId="68" xfId="1" applyFont="1" applyFill="1" applyBorder="1" applyAlignment="1">
      <alignment vertical="center" wrapText="1"/>
    </xf>
    <xf numFmtId="0" fontId="6" fillId="2" borderId="65" xfId="1" applyFont="1" applyFill="1" applyBorder="1" applyAlignment="1">
      <alignment vertical="center" wrapText="1"/>
    </xf>
    <xf numFmtId="165" fontId="3" fillId="2" borderId="52" xfId="1" applyNumberFormat="1" applyFont="1" applyFill="1" applyBorder="1" applyAlignment="1">
      <alignment horizontal="center" vertical="center" wrapText="1"/>
    </xf>
    <xf numFmtId="165" fontId="3" fillId="2" borderId="25" xfId="1" applyNumberFormat="1" applyFont="1" applyFill="1" applyBorder="1" applyAlignment="1">
      <alignment horizontal="center" vertical="center" wrapText="1"/>
    </xf>
    <xf numFmtId="165" fontId="3" fillId="2" borderId="70" xfId="1" applyNumberFormat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vertical="center" wrapText="1"/>
    </xf>
    <xf numFmtId="0" fontId="6" fillId="2" borderId="59" xfId="1" applyFont="1" applyFill="1" applyBorder="1" applyAlignment="1">
      <alignment vertical="center" wrapText="1"/>
    </xf>
    <xf numFmtId="165" fontId="3" fillId="2" borderId="27" xfId="1" applyNumberFormat="1" applyFont="1" applyFill="1" applyBorder="1" applyAlignment="1">
      <alignment vertical="center" wrapText="1"/>
    </xf>
    <xf numFmtId="0" fontId="21" fillId="2" borderId="53" xfId="1" applyFont="1" applyFill="1" applyBorder="1" applyAlignment="1">
      <alignment vertical="center" wrapText="1"/>
    </xf>
    <xf numFmtId="0" fontId="34" fillId="2" borderId="52" xfId="1" applyFont="1" applyFill="1" applyBorder="1" applyAlignment="1">
      <alignment vertical="center" wrapText="1"/>
    </xf>
    <xf numFmtId="0" fontId="24" fillId="2" borderId="52" xfId="1" applyFont="1" applyFill="1" applyBorder="1" applyAlignment="1">
      <alignment horizontal="left" vertical="center" wrapText="1"/>
    </xf>
    <xf numFmtId="165" fontId="3" fillId="2" borderId="27" xfId="1" applyNumberFormat="1" applyFont="1" applyFill="1" applyBorder="1" applyAlignment="1">
      <alignment horizontal="center"/>
    </xf>
    <xf numFmtId="0" fontId="1" fillId="2" borderId="0" xfId="1" applyFill="1"/>
    <xf numFmtId="49" fontId="75" fillId="2" borderId="61" xfId="1" applyNumberFormat="1" applyFont="1" applyFill="1" applyBorder="1" applyAlignment="1">
      <alignment horizontal="center" vertical="center" wrapText="1"/>
    </xf>
    <xf numFmtId="165" fontId="70" fillId="2" borderId="60" xfId="1" applyNumberFormat="1" applyFont="1" applyFill="1" applyBorder="1"/>
    <xf numFmtId="165" fontId="70" fillId="2" borderId="62" xfId="1" applyNumberFormat="1" applyFont="1" applyFill="1" applyBorder="1" applyAlignment="1">
      <alignment vertical="center" wrapText="1"/>
    </xf>
    <xf numFmtId="165" fontId="70" fillId="2" borderId="51" xfId="1" applyNumberFormat="1" applyFont="1" applyFill="1" applyBorder="1"/>
    <xf numFmtId="0" fontId="30" fillId="2" borderId="0" xfId="1" applyFont="1" applyFill="1"/>
    <xf numFmtId="165" fontId="3" fillId="2" borderId="40" xfId="1" applyNumberFormat="1" applyFont="1" applyFill="1" applyBorder="1"/>
    <xf numFmtId="165" fontId="3" fillId="2" borderId="41" xfId="1" applyNumberFormat="1" applyFont="1" applyFill="1" applyBorder="1"/>
    <xf numFmtId="165" fontId="3" fillId="2" borderId="37" xfId="1" applyNumberFormat="1" applyFont="1" applyFill="1" applyBorder="1"/>
    <xf numFmtId="165" fontId="3" fillId="2" borderId="44" xfId="1" applyNumberFormat="1" applyFont="1" applyFill="1" applyBorder="1"/>
    <xf numFmtId="165" fontId="3" fillId="2" borderId="9" xfId="1" applyNumberFormat="1" applyFont="1" applyFill="1" applyBorder="1"/>
    <xf numFmtId="165" fontId="20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/>
    <xf numFmtId="0" fontId="4" fillId="0" borderId="0" xfId="1" applyFont="1" applyAlignment="1">
      <alignment horizontal="right"/>
    </xf>
    <xf numFmtId="0" fontId="1" fillId="0" borderId="0" xfId="1"/>
    <xf numFmtId="0" fontId="77" fillId="0" borderId="0" xfId="1" applyFont="1" applyAlignment="1">
      <alignment horizontal="right"/>
    </xf>
    <xf numFmtId="0" fontId="4" fillId="0" borderId="0" xfId="1" applyFont="1"/>
    <xf numFmtId="0" fontId="7" fillId="0" borderId="0" xfId="1" applyFont="1"/>
    <xf numFmtId="0" fontId="78" fillId="0" borderId="0" xfId="1" applyFont="1" applyAlignment="1">
      <alignment horizontal="center"/>
    </xf>
    <xf numFmtId="0" fontId="78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79" fillId="2" borderId="0" xfId="1" applyFont="1" applyFill="1" applyAlignment="1">
      <alignment horizontal="center"/>
    </xf>
    <xf numFmtId="0" fontId="80" fillId="0" borderId="0" xfId="1" applyFont="1"/>
    <xf numFmtId="0" fontId="79" fillId="0" borderId="0" xfId="1" applyFont="1"/>
    <xf numFmtId="0" fontId="14" fillId="0" borderId="0" xfId="1" applyFont="1" applyAlignment="1">
      <alignment horizontal="center"/>
    </xf>
    <xf numFmtId="0" fontId="8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68" fontId="19" fillId="2" borderId="9" xfId="1" applyNumberFormat="1" applyFont="1" applyFill="1" applyBorder="1" applyAlignment="1">
      <alignment horizontal="center" vertical="center" wrapText="1"/>
    </xf>
    <xf numFmtId="168" fontId="19" fillId="2" borderId="13" xfId="1" applyNumberFormat="1" applyFont="1" applyFill="1" applyBorder="1" applyAlignment="1">
      <alignment horizontal="center" vertical="center" wrapText="1"/>
    </xf>
    <xf numFmtId="168" fontId="19" fillId="2" borderId="10" xfId="1" applyNumberFormat="1" applyFont="1" applyFill="1" applyBorder="1" applyAlignment="1">
      <alignment horizontal="center" vertical="center" wrapText="1"/>
    </xf>
    <xf numFmtId="168" fontId="19" fillId="2" borderId="14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 readingOrder="1"/>
    </xf>
    <xf numFmtId="0" fontId="7" fillId="2" borderId="15" xfId="1" applyNumberFormat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42" fillId="2" borderId="0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 wrapText="1"/>
    </xf>
    <xf numFmtId="0" fontId="47" fillId="2" borderId="2" xfId="1" applyFont="1" applyFill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 textRotation="90" wrapText="1"/>
    </xf>
    <xf numFmtId="168" fontId="50" fillId="2" borderId="2" xfId="1" applyNumberFormat="1" applyFont="1" applyFill="1" applyBorder="1" applyAlignment="1">
      <alignment horizontal="center" vertical="center" textRotation="90" wrapText="1"/>
    </xf>
    <xf numFmtId="0" fontId="51" fillId="2" borderId="2" xfId="1" applyNumberFormat="1" applyFont="1" applyFill="1" applyBorder="1" applyAlignment="1">
      <alignment horizontal="center" vertical="center" wrapText="1" readingOrder="1"/>
    </xf>
    <xf numFmtId="0" fontId="52" fillId="2" borderId="2" xfId="1" applyFont="1" applyFill="1" applyBorder="1" applyAlignment="1">
      <alignment horizontal="center" vertical="center"/>
    </xf>
    <xf numFmtId="0" fontId="71" fillId="2" borderId="0" xfId="1" applyFont="1" applyFill="1" applyAlignment="1">
      <alignment horizontal="center"/>
    </xf>
    <xf numFmtId="0" fontId="21" fillId="2" borderId="37" xfId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 wrapText="1"/>
    </xf>
    <xf numFmtId="0" fontId="21" fillId="2" borderId="38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horizontal="center" vertical="center"/>
    </xf>
  </cellXfs>
  <cellStyles count="9">
    <cellStyle name="bckgrnd_900" xfId="4"/>
    <cellStyle name="cntr_arm10_Bord_900" xfId="2"/>
    <cellStyle name="cntrBtm_arm10bld_900" xfId="5"/>
    <cellStyle name="left_arm10_BordWW_900" xfId="3"/>
    <cellStyle name="Normal_Class0-Armenian" xfId="6"/>
    <cellStyle name="rgt_arm10_BordGrey_900" xfId="7"/>
    <cellStyle name="Обычный" xfId="0" builtinId="0"/>
    <cellStyle name="Обычный 2" xfId="1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GIA/FINBAZHIN/BJUGE/&#1378;&#1397;&#1400;&#1410;&#1403;&#1381;%202024/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GIA/FINBAZHIN/BJUGE/&#1378;&#1397;&#1400;&#1410;&#1403;&#1381;%202024%20&#1377;&#1399;&#1389;&#1377;&#1407;&#1377;&#1398;&#1412;&#1377;&#1397;&#1387;&#1398;/2025/&#1330;&#1397;&#1400;&#1410;&#1403;&#1381;%202025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153000</v>
          </cell>
          <cell r="F124">
            <v>153000</v>
          </cell>
        </row>
      </sheetData>
      <sheetData sheetId="6">
        <row r="307">
          <cell r="G307">
            <v>153655.73000000001</v>
          </cell>
        </row>
      </sheetData>
      <sheetData sheetId="7"/>
      <sheetData sheetId="8"/>
      <sheetData sheetId="9"/>
      <sheetData sheetId="10"/>
      <sheetData sheetId="11">
        <row r="32">
          <cell r="F32">
            <v>215084.5</v>
          </cell>
        </row>
        <row r="34">
          <cell r="F34">
            <v>159553.60000000001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3114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13400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91000.767000000007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6500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5836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4900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87318.9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86358.9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455096.576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934411.39999999991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927396.39999999991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17914.400000000001</v>
          </cell>
        </row>
        <row r="105">
          <cell r="F105">
            <v>17739.400000000001</v>
          </cell>
        </row>
        <row r="112">
          <cell r="F112">
            <v>175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23910.76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2">
        <row r="32">
          <cell r="F32">
            <v>2860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880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170913.1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167186.1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85581.4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85089.5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25.38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103849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4900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877327.99430000002</v>
          </cell>
        </row>
        <row r="140">
          <cell r="O140">
            <v>153000</v>
          </cell>
        </row>
        <row r="141">
          <cell r="K141">
            <v>16726.046999999999</v>
          </cell>
        </row>
      </sheetData>
      <sheetData sheetId="60">
        <row r="309">
          <cell r="N309">
            <v>153655.73000000001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243300.4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1376.6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550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5000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64773.299999999996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1502.46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49975.839999999997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10300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0</v>
          </cell>
        </row>
        <row r="139">
          <cell r="F139">
            <v>0</v>
          </cell>
        </row>
        <row r="145">
          <cell r="F145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387916.10399999999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384491.10399999999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-300000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-300000</v>
          </cell>
        </row>
      </sheetData>
      <sheetData sheetId="21">
        <row r="32">
          <cell r="F32">
            <v>92747.1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90747.1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3000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10639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15000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15000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4">
        <row r="32">
          <cell r="F32">
            <v>32627.200000000001</v>
          </cell>
        </row>
        <row r="104">
          <cell r="F104">
            <v>32627.200000000001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251921.18</v>
          </cell>
        </row>
        <row r="154">
          <cell r="F154">
            <v>251921.18</v>
          </cell>
        </row>
        <row r="161">
          <cell r="B161" t="str">
            <v>-Նախագծահետազոտական ծախսեր</v>
          </cell>
          <cell r="F161">
            <v>0</v>
          </cell>
        </row>
      </sheetData>
      <sheetData sheetId="25">
        <row r="32">
          <cell r="F32">
            <v>25077.5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800</v>
          </cell>
        </row>
        <row r="76">
          <cell r="F76">
            <v>700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150331.40299999999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150331.40299999999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19035</v>
          </cell>
        </row>
        <row r="112">
          <cell r="F112">
            <v>0</v>
          </cell>
        </row>
        <row r="138">
          <cell r="F138">
            <v>0</v>
          </cell>
        </row>
        <row r="151">
          <cell r="F151">
            <v>0</v>
          </cell>
        </row>
        <row r="155">
          <cell r="F155">
            <v>0</v>
          </cell>
        </row>
        <row r="162">
          <cell r="F162">
            <v>0</v>
          </cell>
        </row>
      </sheetData>
      <sheetData sheetId="29">
        <row r="32">
          <cell r="F32">
            <v>29243.4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27243.4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135686.70600000001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134989.20600000001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3500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600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600</v>
          </cell>
        </row>
        <row r="150">
          <cell r="F150">
            <v>0</v>
          </cell>
        </row>
      </sheetData>
      <sheetData sheetId="32">
        <row r="32">
          <cell r="F32">
            <v>2930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3">
        <row r="32">
          <cell r="F32">
            <v>3300</v>
          </cell>
        </row>
        <row r="133">
          <cell r="F133">
            <v>3300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201962.99999999997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199912.99999999997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111396.4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110346.4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5000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631839.39899999998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7000</v>
          </cell>
        </row>
        <row r="130">
          <cell r="K130">
            <v>100</v>
          </cell>
        </row>
        <row r="136">
          <cell r="O136">
            <v>70250</v>
          </cell>
        </row>
        <row r="137">
          <cell r="O137">
            <v>129369.45</v>
          </cell>
        </row>
        <row r="140">
          <cell r="O140">
            <v>100000</v>
          </cell>
        </row>
        <row r="141">
          <cell r="K141">
            <v>16689.777999999998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opLeftCell="A7"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11" t="s">
        <v>8</v>
      </c>
      <c r="F6" s="11" t="s">
        <v>9</v>
      </c>
      <c r="G6" s="12"/>
    </row>
    <row r="7" spans="1:11" s="15" customFormat="1" ht="14.25">
      <c r="A7" s="13" t="s">
        <v>10</v>
      </c>
      <c r="B7" s="11">
        <v>2</v>
      </c>
      <c r="C7" s="14">
        <v>3</v>
      </c>
      <c r="D7" s="14">
        <v>4</v>
      </c>
      <c r="E7" s="14">
        <v>5</v>
      </c>
      <c r="F7" s="11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C33" sqref="C33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08" sqref="G308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85" t="s">
        <v>8</v>
      </c>
      <c r="F6" s="85" t="s">
        <v>9</v>
      </c>
      <c r="G6" s="12"/>
    </row>
    <row r="7" spans="1:11" s="15" customFormat="1" ht="14.25">
      <c r="A7" s="13" t="s">
        <v>10</v>
      </c>
      <c r="B7" s="85">
        <v>2</v>
      </c>
      <c r="C7" s="14">
        <v>3</v>
      </c>
      <c r="D7" s="14">
        <v>4</v>
      </c>
      <c r="E7" s="14">
        <v>5</v>
      </c>
      <c r="F7" s="85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43"/>
  <sheetViews>
    <sheetView tabSelected="1" workbookViewId="0">
      <selection activeCell="A24" sqref="A24"/>
    </sheetView>
  </sheetViews>
  <sheetFormatPr defaultRowHeight="12.75"/>
  <cols>
    <col min="1" max="1" width="100.28515625" style="596" customWidth="1"/>
    <col min="2" max="256" width="9.140625" style="596"/>
    <col min="257" max="257" width="100.28515625" style="596" customWidth="1"/>
    <col min="258" max="512" width="9.140625" style="596"/>
    <col min="513" max="513" width="100.28515625" style="596" customWidth="1"/>
    <col min="514" max="768" width="9.140625" style="596"/>
    <col min="769" max="769" width="100.28515625" style="596" customWidth="1"/>
    <col min="770" max="1024" width="9.140625" style="596"/>
    <col min="1025" max="1025" width="100.28515625" style="596" customWidth="1"/>
    <col min="1026" max="1280" width="9.140625" style="596"/>
    <col min="1281" max="1281" width="100.28515625" style="596" customWidth="1"/>
    <col min="1282" max="1536" width="9.140625" style="596"/>
    <col min="1537" max="1537" width="100.28515625" style="596" customWidth="1"/>
    <col min="1538" max="1792" width="9.140625" style="596"/>
    <col min="1793" max="1793" width="100.28515625" style="596" customWidth="1"/>
    <col min="1794" max="2048" width="9.140625" style="596"/>
    <col min="2049" max="2049" width="100.28515625" style="596" customWidth="1"/>
    <col min="2050" max="2304" width="9.140625" style="596"/>
    <col min="2305" max="2305" width="100.28515625" style="596" customWidth="1"/>
    <col min="2306" max="2560" width="9.140625" style="596"/>
    <col min="2561" max="2561" width="100.28515625" style="596" customWidth="1"/>
    <col min="2562" max="2816" width="9.140625" style="596"/>
    <col min="2817" max="2817" width="100.28515625" style="596" customWidth="1"/>
    <col min="2818" max="3072" width="9.140625" style="596"/>
    <col min="3073" max="3073" width="100.28515625" style="596" customWidth="1"/>
    <col min="3074" max="3328" width="9.140625" style="596"/>
    <col min="3329" max="3329" width="100.28515625" style="596" customWidth="1"/>
    <col min="3330" max="3584" width="9.140625" style="596"/>
    <col min="3585" max="3585" width="100.28515625" style="596" customWidth="1"/>
    <col min="3586" max="3840" width="9.140625" style="596"/>
    <col min="3841" max="3841" width="100.28515625" style="596" customWidth="1"/>
    <col min="3842" max="4096" width="9.140625" style="596"/>
    <col min="4097" max="4097" width="100.28515625" style="596" customWidth="1"/>
    <col min="4098" max="4352" width="9.140625" style="596"/>
    <col min="4353" max="4353" width="100.28515625" style="596" customWidth="1"/>
    <col min="4354" max="4608" width="9.140625" style="596"/>
    <col min="4609" max="4609" width="100.28515625" style="596" customWidth="1"/>
    <col min="4610" max="4864" width="9.140625" style="596"/>
    <col min="4865" max="4865" width="100.28515625" style="596" customWidth="1"/>
    <col min="4866" max="5120" width="9.140625" style="596"/>
    <col min="5121" max="5121" width="100.28515625" style="596" customWidth="1"/>
    <col min="5122" max="5376" width="9.140625" style="596"/>
    <col min="5377" max="5377" width="100.28515625" style="596" customWidth="1"/>
    <col min="5378" max="5632" width="9.140625" style="596"/>
    <col min="5633" max="5633" width="100.28515625" style="596" customWidth="1"/>
    <col min="5634" max="5888" width="9.140625" style="596"/>
    <col min="5889" max="5889" width="100.28515625" style="596" customWidth="1"/>
    <col min="5890" max="6144" width="9.140625" style="596"/>
    <col min="6145" max="6145" width="100.28515625" style="596" customWidth="1"/>
    <col min="6146" max="6400" width="9.140625" style="596"/>
    <col min="6401" max="6401" width="100.28515625" style="596" customWidth="1"/>
    <col min="6402" max="6656" width="9.140625" style="596"/>
    <col min="6657" max="6657" width="100.28515625" style="596" customWidth="1"/>
    <col min="6658" max="6912" width="9.140625" style="596"/>
    <col min="6913" max="6913" width="100.28515625" style="596" customWidth="1"/>
    <col min="6914" max="7168" width="9.140625" style="596"/>
    <col min="7169" max="7169" width="100.28515625" style="596" customWidth="1"/>
    <col min="7170" max="7424" width="9.140625" style="596"/>
    <col min="7425" max="7425" width="100.28515625" style="596" customWidth="1"/>
    <col min="7426" max="7680" width="9.140625" style="596"/>
    <col min="7681" max="7681" width="100.28515625" style="596" customWidth="1"/>
    <col min="7682" max="7936" width="9.140625" style="596"/>
    <col min="7937" max="7937" width="100.28515625" style="596" customWidth="1"/>
    <col min="7938" max="8192" width="9.140625" style="596"/>
    <col min="8193" max="8193" width="100.28515625" style="596" customWidth="1"/>
    <col min="8194" max="8448" width="9.140625" style="596"/>
    <col min="8449" max="8449" width="100.28515625" style="596" customWidth="1"/>
    <col min="8450" max="8704" width="9.140625" style="596"/>
    <col min="8705" max="8705" width="100.28515625" style="596" customWidth="1"/>
    <col min="8706" max="8960" width="9.140625" style="596"/>
    <col min="8961" max="8961" width="100.28515625" style="596" customWidth="1"/>
    <col min="8962" max="9216" width="9.140625" style="596"/>
    <col min="9217" max="9217" width="100.28515625" style="596" customWidth="1"/>
    <col min="9218" max="9472" width="9.140625" style="596"/>
    <col min="9473" max="9473" width="100.28515625" style="596" customWidth="1"/>
    <col min="9474" max="9728" width="9.140625" style="596"/>
    <col min="9729" max="9729" width="100.28515625" style="596" customWidth="1"/>
    <col min="9730" max="9984" width="9.140625" style="596"/>
    <col min="9985" max="9985" width="100.28515625" style="596" customWidth="1"/>
    <col min="9986" max="10240" width="9.140625" style="596"/>
    <col min="10241" max="10241" width="100.28515625" style="596" customWidth="1"/>
    <col min="10242" max="10496" width="9.140625" style="596"/>
    <col min="10497" max="10497" width="100.28515625" style="596" customWidth="1"/>
    <col min="10498" max="10752" width="9.140625" style="596"/>
    <col min="10753" max="10753" width="100.28515625" style="596" customWidth="1"/>
    <col min="10754" max="11008" width="9.140625" style="596"/>
    <col min="11009" max="11009" width="100.28515625" style="596" customWidth="1"/>
    <col min="11010" max="11264" width="9.140625" style="596"/>
    <col min="11265" max="11265" width="100.28515625" style="596" customWidth="1"/>
    <col min="11266" max="11520" width="9.140625" style="596"/>
    <col min="11521" max="11521" width="100.28515625" style="596" customWidth="1"/>
    <col min="11522" max="11776" width="9.140625" style="596"/>
    <col min="11777" max="11777" width="100.28515625" style="596" customWidth="1"/>
    <col min="11778" max="12032" width="9.140625" style="596"/>
    <col min="12033" max="12033" width="100.28515625" style="596" customWidth="1"/>
    <col min="12034" max="12288" width="9.140625" style="596"/>
    <col min="12289" max="12289" width="100.28515625" style="596" customWidth="1"/>
    <col min="12290" max="12544" width="9.140625" style="596"/>
    <col min="12545" max="12545" width="100.28515625" style="596" customWidth="1"/>
    <col min="12546" max="12800" width="9.140625" style="596"/>
    <col min="12801" max="12801" width="100.28515625" style="596" customWidth="1"/>
    <col min="12802" max="13056" width="9.140625" style="596"/>
    <col min="13057" max="13057" width="100.28515625" style="596" customWidth="1"/>
    <col min="13058" max="13312" width="9.140625" style="596"/>
    <col min="13313" max="13313" width="100.28515625" style="596" customWidth="1"/>
    <col min="13314" max="13568" width="9.140625" style="596"/>
    <col min="13569" max="13569" width="100.28515625" style="596" customWidth="1"/>
    <col min="13570" max="13824" width="9.140625" style="596"/>
    <col min="13825" max="13825" width="100.28515625" style="596" customWidth="1"/>
    <col min="13826" max="14080" width="9.140625" style="596"/>
    <col min="14081" max="14081" width="100.28515625" style="596" customWidth="1"/>
    <col min="14082" max="14336" width="9.140625" style="596"/>
    <col min="14337" max="14337" width="100.28515625" style="596" customWidth="1"/>
    <col min="14338" max="14592" width="9.140625" style="596"/>
    <col min="14593" max="14593" width="100.28515625" style="596" customWidth="1"/>
    <col min="14594" max="14848" width="9.140625" style="596"/>
    <col min="14849" max="14849" width="100.28515625" style="596" customWidth="1"/>
    <col min="14850" max="15104" width="9.140625" style="596"/>
    <col min="15105" max="15105" width="100.28515625" style="596" customWidth="1"/>
    <col min="15106" max="15360" width="9.140625" style="596"/>
    <col min="15361" max="15361" width="100.28515625" style="596" customWidth="1"/>
    <col min="15362" max="15616" width="9.140625" style="596"/>
    <col min="15617" max="15617" width="100.28515625" style="596" customWidth="1"/>
    <col min="15618" max="15872" width="9.140625" style="596"/>
    <col min="15873" max="15873" width="100.28515625" style="596" customWidth="1"/>
    <col min="15874" max="16128" width="9.140625" style="596"/>
    <col min="16129" max="16129" width="100.28515625" style="596" customWidth="1"/>
    <col min="16130" max="16384" width="9.140625" style="596"/>
  </cols>
  <sheetData>
    <row r="1" spans="1:1" ht="17.25">
      <c r="A1" s="595" t="s">
        <v>827</v>
      </c>
    </row>
    <row r="2" spans="1:1" ht="17.25">
      <c r="A2" s="597"/>
    </row>
    <row r="3" spans="1:1" ht="17.25">
      <c r="A3" s="598"/>
    </row>
    <row r="4" spans="1:1" ht="17.25">
      <c r="A4" s="598"/>
    </row>
    <row r="5" spans="1:1" ht="14.25">
      <c r="A5" s="599"/>
    </row>
    <row r="6" spans="1:1" ht="20.25">
      <c r="A6" s="600"/>
    </row>
    <row r="7" spans="1:1" ht="22.5">
      <c r="A7" s="601" t="s">
        <v>828</v>
      </c>
    </row>
    <row r="8" spans="1:1" ht="13.5">
      <c r="A8" s="602" t="s">
        <v>829</v>
      </c>
    </row>
    <row r="9" spans="1:1" ht="20.25">
      <c r="A9" s="600"/>
    </row>
    <row r="10" spans="1:1" ht="20.25">
      <c r="A10" s="600"/>
    </row>
    <row r="11" spans="1:1" ht="22.5">
      <c r="A11" s="601" t="s">
        <v>830</v>
      </c>
    </row>
    <row r="12" spans="1:1" ht="13.5">
      <c r="A12" s="602" t="s">
        <v>831</v>
      </c>
    </row>
    <row r="13" spans="1:1" ht="13.5">
      <c r="A13" s="603"/>
    </row>
    <row r="14" spans="1:1" ht="20.25">
      <c r="A14" s="600"/>
    </row>
    <row r="15" spans="1:1" ht="20.25">
      <c r="A15" s="600"/>
    </row>
    <row r="16" spans="1:1" ht="20.25">
      <c r="A16" s="600"/>
    </row>
    <row r="17" spans="1:1" ht="22.5">
      <c r="A17" s="604" t="s">
        <v>832</v>
      </c>
    </row>
    <row r="18" spans="1:1" ht="20.25">
      <c r="A18" s="600"/>
    </row>
    <row r="19" spans="1:1" ht="20.25">
      <c r="A19" s="600"/>
    </row>
    <row r="20" spans="1:1" ht="20.25">
      <c r="A20" s="600"/>
    </row>
    <row r="21" spans="1:1" ht="20.25">
      <c r="A21" s="601" t="s">
        <v>833</v>
      </c>
    </row>
    <row r="22" spans="1:1" ht="13.5">
      <c r="A22" s="603" t="s">
        <v>834</v>
      </c>
    </row>
    <row r="23" spans="1:1" ht="20.25">
      <c r="A23" s="605"/>
    </row>
    <row r="24" spans="1:1" ht="20.25">
      <c r="A24" s="601" t="s">
        <v>840</v>
      </c>
    </row>
    <row r="25" spans="1:1" ht="13.5">
      <c r="A25" s="603" t="s">
        <v>835</v>
      </c>
    </row>
    <row r="26" spans="1:1" ht="20.25">
      <c r="A26" s="601"/>
    </row>
    <row r="27" spans="1:1" ht="20.25">
      <c r="A27" s="601"/>
    </row>
    <row r="28" spans="1:1" ht="20.25">
      <c r="A28" s="601"/>
    </row>
    <row r="29" spans="1:1" ht="20.25">
      <c r="A29" s="601"/>
    </row>
    <row r="30" spans="1:1" ht="20.25">
      <c r="A30" s="601" t="s">
        <v>836</v>
      </c>
    </row>
    <row r="31" spans="1:1" ht="13.5">
      <c r="A31" s="602" t="s">
        <v>837</v>
      </c>
    </row>
    <row r="32" spans="1:1" ht="13.5">
      <c r="A32" s="602"/>
    </row>
    <row r="33" spans="1:1" ht="20.25">
      <c r="A33" s="601"/>
    </row>
    <row r="34" spans="1:1" ht="20.25">
      <c r="A34" s="601"/>
    </row>
    <row r="35" spans="1:1" ht="20.25">
      <c r="A35" s="601"/>
    </row>
    <row r="36" spans="1:1" ht="20.25">
      <c r="A36" s="601"/>
    </row>
    <row r="37" spans="1:1" ht="20.25">
      <c r="A37" s="601"/>
    </row>
    <row r="38" spans="1:1" ht="20.25">
      <c r="A38" s="601"/>
    </row>
    <row r="39" spans="1:1" ht="22.5">
      <c r="A39" s="606" t="s">
        <v>838</v>
      </c>
    </row>
    <row r="40" spans="1:1" ht="13.5">
      <c r="A40" s="603" t="s">
        <v>839</v>
      </c>
    </row>
    <row r="41" spans="1:1">
      <c r="A41" s="607"/>
    </row>
    <row r="42" spans="1:1">
      <c r="A42" s="607"/>
    </row>
    <row r="43" spans="1:1">
      <c r="A43" s="608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F8" sqref="F8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439" t="s">
        <v>8</v>
      </c>
      <c r="F6" s="439" t="s">
        <v>9</v>
      </c>
      <c r="G6" s="12"/>
    </row>
    <row r="7" spans="1:11" s="15" customFormat="1" ht="14.25">
      <c r="A7" s="13" t="s">
        <v>10</v>
      </c>
      <c r="B7" s="439">
        <v>2</v>
      </c>
      <c r="C7" s="14">
        <v>3</v>
      </c>
      <c r="D7" s="14">
        <v>4</v>
      </c>
      <c r="E7" s="14">
        <v>5</v>
      </c>
      <c r="F7" s="439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23">
        <f>E8+F8-F124</f>
        <v>1875422.149</v>
      </c>
      <c r="E8" s="23">
        <f>E10+E53+E74</f>
        <v>1043963.3</v>
      </c>
      <c r="F8" s="23">
        <f>F53+F74</f>
        <v>931458.84899999993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180592.454</v>
      </c>
      <c r="E10" s="26">
        <f>E13+E18+E23+E43+E46</f>
        <v>180592.454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52767.258000000002</v>
      </c>
      <c r="E13" s="26">
        <f>E15+E16+E17</f>
        <v>52767.258000000002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0</v>
      </c>
      <c r="E15" s="36">
        <f>'[2]ekam erams bashx nor'!K11</f>
        <v>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4000</v>
      </c>
      <c r="E16" s="36">
        <f>'[2]ekam erams bashx nor'!K12</f>
        <v>4000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48767.258000000002</v>
      </c>
      <c r="E17" s="36">
        <f>'[2]ekam erams bashx nor'!K13</f>
        <v>48767.258000000002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107250.196</v>
      </c>
      <c r="E18" s="39">
        <f>E20</f>
        <v>107250.196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107250.196</v>
      </c>
      <c r="E20" s="40">
        <f>'[2]ekam erams bashx nor'!K25</f>
        <v>107250.196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11575</v>
      </c>
      <c r="E21" s="26">
        <f>E23</f>
        <v>11575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11575</v>
      </c>
      <c r="E23" s="36">
        <f>SUM(E24:E42)</f>
        <v>11575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1000</v>
      </c>
      <c r="E24" s="36">
        <f>'[2]ekam erams bashx nor'!K38</f>
        <v>1000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'[2]ekam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'[2]ekam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2100</v>
      </c>
      <c r="E27" s="36">
        <f>'[2]ekam erams bashx nor'!K41</f>
        <v>2100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50</v>
      </c>
      <c r="E29" s="36">
        <f>'[2]ekam erams bashx nor'!K43</f>
        <v>50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'[2]ekam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0</v>
      </c>
      <c r="E31" s="36">
        <f>'[2]ekam erams bashx nor'!K45</f>
        <v>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'[2]ekam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1000</v>
      </c>
      <c r="E33" s="36">
        <f>'[2]ekam erams bashx nor'!K47</f>
        <v>1000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1300</v>
      </c>
      <c r="E35" s="36">
        <f>'[2]ekam erams bashx nor'!K49</f>
        <v>1300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0</v>
      </c>
      <c r="E37" s="36">
        <f>'[2]ekam erams bashx nor'!K51</f>
        <v>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375</v>
      </c>
      <c r="E42" s="36">
        <f>'[2]ekam erams bashx nor'!K56</f>
        <v>375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9000</v>
      </c>
      <c r="E43" s="27">
        <f>E44+E45</f>
        <v>9000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'[2]ekam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6000</v>
      </c>
      <c r="E45" s="36">
        <f>'[2]ekam erams bashx nor'!K59</f>
        <v>6000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1363803.699</v>
      </c>
      <c r="E53" s="26">
        <f>E56+E60+E64</f>
        <v>731964.3</v>
      </c>
      <c r="F53" s="53">
        <f>F58+F62+F71</f>
        <v>631839.39899999998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0</v>
      </c>
      <c r="E62" s="27" t="s">
        <v>14</v>
      </c>
      <c r="F62" s="36">
        <f>F63</f>
        <v>0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0</v>
      </c>
      <c r="E63" s="36" t="s">
        <v>14</v>
      </c>
      <c r="F63" s="57">
        <f>'[2]ekam erams bashx nor'!O74</f>
        <v>0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731964.3</v>
      </c>
      <c r="E64" s="26">
        <f>E65+E66+E69+E70+E67</f>
        <v>731964.3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728913.9</v>
      </c>
      <c r="E65" s="36">
        <f>'[2]ekam erams bashx nor'!K76</f>
        <v>728913.9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0</v>
      </c>
      <c r="E66" s="36">
        <f>'[2]ekam erams bashx nor'!K79</f>
        <v>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'[2]ekam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'[2]ekam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631839.39899999998</v>
      </c>
      <c r="E71" s="27" t="s">
        <v>14</v>
      </c>
      <c r="F71" s="53">
        <f>F72+F73</f>
        <v>631839.39899999998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631839.39899999998</v>
      </c>
      <c r="E72" s="36" t="s">
        <v>14</v>
      </c>
      <c r="F72" s="57">
        <f>'[2]ekam erams bashx nor'!O83</f>
        <v>631839.39899999998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331025.99600000004</v>
      </c>
      <c r="E74" s="60">
        <f>E78+E80+E85+E89+E113+E116+E122</f>
        <v>131406.546</v>
      </c>
      <c r="F74" s="59">
        <f>F122+F119+F76</f>
        <v>299619.45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23422.768</v>
      </c>
      <c r="E80" s="26">
        <f>E81+E82+E83+E84</f>
        <v>23422.768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20390.128000000001</v>
      </c>
      <c r="E81" s="36">
        <f>'[2]ekam erams bashx nor'!K91</f>
        <v>20390.128000000001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'[2]ekam.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1500</v>
      </c>
      <c r="E83" s="36">
        <f>'[2]ekam erams bashx nor'!K93</f>
        <v>1500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1532.64</v>
      </c>
      <c r="E84" s="36">
        <f>'[2]ekam erams bashx nor'!K94</f>
        <v>1532.64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6099</v>
      </c>
      <c r="E85" s="26">
        <f>E86+E87+E88</f>
        <v>6099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'[2]ekam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4100</v>
      </c>
      <c r="E88" s="52">
        <f>'[2]ekam erams bashx nor'!K98</f>
        <v>4100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85095</v>
      </c>
      <c r="E89" s="26">
        <f>D90+E111+E112</f>
        <v>85095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78095</v>
      </c>
      <c r="E90" s="65">
        <f>E91+E92+E93+E94+E95+E96+E97+E98+E99+E100+E101+E102+E103+E104+E105+E106+E107+E108+E109+E110</f>
        <v>78095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'[2]ekam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'[2]ekam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41000</v>
      </c>
      <c r="E97" s="36">
        <f>'[2]ekam erams bashx nor'!K107</f>
        <v>41000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6500</v>
      </c>
      <c r="E102" s="36">
        <f>'[2]ekam erams bashx nor'!K112</f>
        <v>6500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19400</v>
      </c>
      <c r="E103" s="36">
        <f>'[2]ekam erams bashx nor'!K113</f>
        <v>19400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9745</v>
      </c>
      <c r="E104" s="36">
        <f>'[2]ekam erams bashx nor'!K118</f>
        <v>9745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/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>
        <f>E110</f>
        <v>1000</v>
      </c>
      <c r="E110" s="27">
        <f>'[2]ekam erams bashx nor'!K126</f>
        <v>1000</v>
      </c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7000</v>
      </c>
      <c r="E111" s="36">
        <f>'[2]ekam erams bashx nor'!K127</f>
        <v>7000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'[2]ekam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199619.45</v>
      </c>
      <c r="E119" s="27" t="s">
        <v>14</v>
      </c>
      <c r="F119" s="27">
        <f>F120+F121</f>
        <v>199619.45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70250</v>
      </c>
      <c r="E120" s="36" t="s">
        <v>14</v>
      </c>
      <c r="F120" s="45">
        <f>'[2]ekam erams bashx nor'!O136</f>
        <v>70250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129369.45</v>
      </c>
      <c r="E121" s="36" t="s">
        <v>14</v>
      </c>
      <c r="F121" s="68">
        <f>'[2]ekam erams bashx nor'!O137</f>
        <v>129369.45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16689.777999999998</v>
      </c>
      <c r="E122" s="26">
        <f>E125</f>
        <v>16689.777999999998</v>
      </c>
      <c r="F122" s="27">
        <f>F123+F124+F125</f>
        <v>100000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100000</v>
      </c>
      <c r="E124" s="36" t="s">
        <v>14</v>
      </c>
      <c r="F124" s="36">
        <f>'[2]ekam erams bashx nor'!O140</f>
        <v>100000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16689.777999999998</v>
      </c>
      <c r="E125" s="36">
        <f>'[2]ekam erams bashx nor'!K141</f>
        <v>16689.777999999998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161" sqref="F161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4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4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4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4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4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4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4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4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4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4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4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4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4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4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4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4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4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4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4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4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4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4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4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4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4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4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4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4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4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4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4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4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4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4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4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4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4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4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4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4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4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4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4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4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4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4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4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4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4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4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4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4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4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4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4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4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4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4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4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4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4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4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4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4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36">
        <f>G8+H8-[2]ekamut!F124</f>
        <v>1875422.149</v>
      </c>
      <c r="G8" s="23">
        <f>G9+G44+G62+G88+G141+G161+G181+G210+G240+G271+G303</f>
        <v>1043963.3</v>
      </c>
      <c r="H8" s="593">
        <f>H9+H44+H62+H88+H141+H161+H181+H210+H240+H271+H303</f>
        <v>931458.84899999993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36">
        <f>G9+H9</f>
        <v>325528.7</v>
      </c>
      <c r="G9" s="36">
        <f>G11+G16+G20+G25+G28+G31+G34+G37</f>
        <v>312228.7</v>
      </c>
      <c r="H9" s="36">
        <f>H11+H16+H20+H25+H28+H31+H34+H37</f>
        <v>13300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9">
        <f>G11+H11</f>
        <v>246300.4</v>
      </c>
      <c r="G11" s="119">
        <f>G13+G14+G15</f>
        <v>243300.4</v>
      </c>
      <c r="H11" s="119">
        <f>H13+H14+H15</f>
        <v>3000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24">
        <f>G13+H13</f>
        <v>246300.4</v>
      </c>
      <c r="G13" s="124">
        <f>[2]aparat!F32</f>
        <v>243300.4</v>
      </c>
      <c r="H13" s="124">
        <f>[2]aparat!F149</f>
        <v>3000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24">
        <f>G14+H14</f>
        <v>0</v>
      </c>
      <c r="G14" s="124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24">
        <f>G15+H15</f>
        <v>0</v>
      </c>
      <c r="G15" s="124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24">
        <f>G16+H16</f>
        <v>0</v>
      </c>
      <c r="G16" s="124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9"/>
      <c r="G17" s="119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24">
        <f>G18+H18</f>
        <v>0</v>
      </c>
      <c r="G18" s="124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24">
        <f>G19+H19</f>
        <v>0</v>
      </c>
      <c r="G19" s="124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24">
        <f>G20+H20</f>
        <v>4155</v>
      </c>
      <c r="G20" s="124">
        <f>G22+G23+G24</f>
        <v>4155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9"/>
      <c r="G21" s="119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24">
        <f>G22+H22</f>
        <v>0</v>
      </c>
      <c r="G22" s="124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24">
        <f>G23+H23</f>
        <v>0</v>
      </c>
      <c r="G23" s="124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24">
        <f>G24+H24</f>
        <v>4155</v>
      </c>
      <c r="G24" s="124">
        <f>'[2]zags '!F32+'[2]վեկտոր պլյուս'!F32</f>
        <v>4155</v>
      </c>
      <c r="H24" s="124">
        <f>'[2]zags '!F150+'[2]վեկտոր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24">
        <f>G25+H25</f>
        <v>0</v>
      </c>
      <c r="G25" s="124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9"/>
      <c r="G26" s="119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24">
        <f>G27+H27</f>
        <v>0</v>
      </c>
      <c r="G27" s="124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24">
        <f>G28+H28</f>
        <v>0</v>
      </c>
      <c r="G28" s="124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9"/>
      <c r="G29" s="119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24">
        <f>G30+H30</f>
        <v>0</v>
      </c>
      <c r="G30" s="124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75073.299999999988</v>
      </c>
      <c r="G31" s="124">
        <f>G33</f>
        <v>64773.299999999996</v>
      </c>
      <c r="H31" s="124">
        <f>H33</f>
        <v>10300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75073.299999999988</v>
      </c>
      <c r="G33" s="124">
        <f>[2]turq!F32</f>
        <v>64773.299999999996</v>
      </c>
      <c r="H33" s="124">
        <f>[2]turq!F150</f>
        <v>10300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24">
        <f>G34+H34</f>
        <v>0</v>
      </c>
      <c r="G34" s="124">
        <f>G36</f>
        <v>0</v>
      </c>
      <c r="H34" s="124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9"/>
      <c r="G35" s="119"/>
      <c r="H35" s="119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24">
        <f>G36+H36</f>
        <v>0</v>
      </c>
      <c r="G36" s="124"/>
      <c r="H36" s="124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24">
        <f>G37+H37</f>
        <v>0</v>
      </c>
      <c r="G37" s="124">
        <f>G39</f>
        <v>0</v>
      </c>
      <c r="H37" s="124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9"/>
      <c r="G38" s="119"/>
      <c r="H38" s="119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24">
        <f>G39+H39</f>
        <v>0</v>
      </c>
      <c r="G39" s="124"/>
      <c r="H39" s="124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24"/>
      <c r="G40" s="124"/>
      <c r="H40" s="124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24"/>
      <c r="G41" s="124"/>
      <c r="H41" s="124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24"/>
      <c r="G42" s="124"/>
      <c r="H42" s="124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24"/>
      <c r="G43" s="124"/>
      <c r="H43" s="124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36">
        <f>G44+H44</f>
        <v>0</v>
      </c>
      <c r="G44" s="36">
        <f>G46+G49+G52+G55+G59</f>
        <v>0</v>
      </c>
      <c r="H44" s="36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24"/>
      <c r="G45" s="124"/>
      <c r="H45" s="124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24">
        <f>G46+H46</f>
        <v>0</v>
      </c>
      <c r="G46" s="124">
        <f>G48</f>
        <v>0</v>
      </c>
      <c r="H46" s="124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9"/>
      <c r="G47" s="119"/>
      <c r="H47" s="119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24">
        <f>G48+H48</f>
        <v>0</v>
      </c>
      <c r="G48" s="124"/>
      <c r="H48" s="124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24">
        <f>G49+H49</f>
        <v>0</v>
      </c>
      <c r="G49" s="124">
        <f>G51</f>
        <v>0</v>
      </c>
      <c r="H49" s="124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9"/>
      <c r="G50" s="119"/>
      <c r="H50" s="119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24">
        <f>G51+H51</f>
        <v>0</v>
      </c>
      <c r="G51" s="124"/>
      <c r="H51" s="124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24">
        <f>G52+H52</f>
        <v>0</v>
      </c>
      <c r="G52" s="124">
        <f>G54</f>
        <v>0</v>
      </c>
      <c r="H52" s="124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9"/>
      <c r="G53" s="119"/>
      <c r="H53" s="119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24">
        <f>G54+H54</f>
        <v>0</v>
      </c>
      <c r="G54" s="124"/>
      <c r="H54" s="124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24">
        <f>G55+H55</f>
        <v>0</v>
      </c>
      <c r="G55" s="124">
        <f>G57</f>
        <v>0</v>
      </c>
      <c r="H55" s="124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9"/>
      <c r="G56" s="119"/>
      <c r="H56" s="119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24">
        <f>G57+H57</f>
        <v>0</v>
      </c>
      <c r="G57" s="124"/>
      <c r="H57" s="124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9"/>
      <c r="G58" s="119"/>
      <c r="H58" s="119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24">
        <f>G59+H59</f>
        <v>0</v>
      </c>
      <c r="G59" s="124">
        <f>G61</f>
        <v>0</v>
      </c>
      <c r="H59" s="124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9"/>
      <c r="G60" s="119"/>
      <c r="H60" s="119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24">
        <f>G61+H61</f>
        <v>0</v>
      </c>
      <c r="G61" s="124"/>
      <c r="H61" s="124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36">
        <f>G62+H62</f>
        <v>0</v>
      </c>
      <c r="G62" s="36">
        <f>G64+G69+G72+G76+G79+G82+G85</f>
        <v>0</v>
      </c>
      <c r="H62" s="36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24"/>
      <c r="G63" s="124"/>
      <c r="H63" s="124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24">
        <f>G64+H64</f>
        <v>0</v>
      </c>
      <c r="G64" s="124">
        <f>G66+G67+G68</f>
        <v>0</v>
      </c>
      <c r="H64" s="124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9"/>
      <c r="G65" s="119"/>
      <c r="H65" s="119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24">
        <f>G66+H66</f>
        <v>0</v>
      </c>
      <c r="G66" s="124"/>
      <c r="H66" s="124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24">
        <f>G67+H67</f>
        <v>0</v>
      </c>
      <c r="G67" s="124"/>
      <c r="H67" s="124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24">
        <f>G68+H68</f>
        <v>0</v>
      </c>
      <c r="G68" s="124"/>
      <c r="H68" s="124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24">
        <f>G69+H69</f>
        <v>0</v>
      </c>
      <c r="G69" s="124">
        <f>G71</f>
        <v>0</v>
      </c>
      <c r="H69" s="124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9"/>
      <c r="G70" s="119"/>
      <c r="H70" s="119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24">
        <f>G71+H71</f>
        <v>0</v>
      </c>
      <c r="G71" s="124"/>
      <c r="H71" s="124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24">
        <f>G72+H72</f>
        <v>0</v>
      </c>
      <c r="G72" s="124">
        <f>G74+G75</f>
        <v>0</v>
      </c>
      <c r="H72" s="124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9"/>
      <c r="G73" s="119"/>
      <c r="H73" s="119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24">
        <f>G74+H74</f>
        <v>0</v>
      </c>
      <c r="G74" s="124"/>
      <c r="H74" s="124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24">
        <f>G75+H75</f>
        <v>0</v>
      </c>
      <c r="G75" s="124"/>
      <c r="H75" s="124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24">
        <f>G76+H76</f>
        <v>0</v>
      </c>
      <c r="G76" s="124">
        <f>G78</f>
        <v>0</v>
      </c>
      <c r="H76" s="124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9"/>
      <c r="G77" s="119"/>
      <c r="H77" s="119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24">
        <f>G78+H78</f>
        <v>0</v>
      </c>
      <c r="G78" s="124"/>
      <c r="H78" s="124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24">
        <f>G79+H79</f>
        <v>0</v>
      </c>
      <c r="G79" s="124">
        <f>G81</f>
        <v>0</v>
      </c>
      <c r="H79" s="124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9"/>
      <c r="G80" s="119"/>
      <c r="H80" s="119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24">
        <f>G81+H81</f>
        <v>0</v>
      </c>
      <c r="G81" s="124"/>
      <c r="H81" s="124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24">
        <f>G82+H82</f>
        <v>0</v>
      </c>
      <c r="G82" s="124">
        <f>G84</f>
        <v>0</v>
      </c>
      <c r="H82" s="124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9"/>
      <c r="G83" s="119"/>
      <c r="H83" s="119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24">
        <f>G84+H84</f>
        <v>0</v>
      </c>
      <c r="G84" s="124"/>
      <c r="H84" s="124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24">
        <f>G85+H85</f>
        <v>0</v>
      </c>
      <c r="G85" s="124">
        <f>G87</f>
        <v>0</v>
      </c>
      <c r="H85" s="124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9"/>
      <c r="G86" s="119"/>
      <c r="H86" s="119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24">
        <f>G87+H87</f>
        <v>0</v>
      </c>
      <c r="G87" s="124"/>
      <c r="H87" s="124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36">
        <f>G88+H88</f>
        <v>120942.10399999999</v>
      </c>
      <c r="G88" s="36">
        <f>G90+G94+G100+G108+G113+G120+G123+G129+G138</f>
        <v>33026</v>
      </c>
      <c r="H88" s="36">
        <f>H90+H94+H100+H108+H113+H120+H123+H129+H138</f>
        <v>87916.103999999992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936</v>
      </c>
      <c r="G94" s="124">
        <f>G96+G97+G98+G99</f>
        <v>936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936</v>
      </c>
      <c r="G96" s="124">
        <f>[2]gjuxatntes!F33</f>
        <v>936</v>
      </c>
      <c r="H96" s="124">
        <f>[2]gjuxatntes!F151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24">
        <f t="shared" ref="F97:F108" si="0">G97+H97</f>
        <v>0</v>
      </c>
      <c r="G97" s="124"/>
      <c r="H97" s="124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24">
        <f t="shared" si="0"/>
        <v>0</v>
      </c>
      <c r="G98" s="124"/>
      <c r="H98" s="124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24">
        <f t="shared" si="0"/>
        <v>0</v>
      </c>
      <c r="G99" s="124"/>
      <c r="H99" s="124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24">
        <f t="shared" si="0"/>
        <v>0</v>
      </c>
      <c r="G100" s="124">
        <f>G102+G103+G104+G105+G106+G107</f>
        <v>0</v>
      </c>
      <c r="H100" s="124">
        <f>H102+H103+H104+H105+H106+H107</f>
        <v>0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9"/>
      <c r="G101" s="119"/>
      <c r="H101" s="119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24">
        <f t="shared" si="0"/>
        <v>0</v>
      </c>
      <c r="G102" s="124"/>
      <c r="H102" s="124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24">
        <f t="shared" si="0"/>
        <v>0</v>
      </c>
      <c r="G103" s="124"/>
      <c r="H103" s="124">
        <f>[2]gazafikacum!F134</f>
        <v>0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24">
        <f t="shared" si="0"/>
        <v>0</v>
      </c>
      <c r="G104" s="124"/>
      <c r="H104" s="124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24">
        <f t="shared" si="0"/>
        <v>0</v>
      </c>
      <c r="G105" s="124"/>
      <c r="H105" s="124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24">
        <f t="shared" si="0"/>
        <v>0</v>
      </c>
      <c r="G106" s="124"/>
      <c r="H106" s="124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24">
        <f t="shared" si="0"/>
        <v>0</v>
      </c>
      <c r="G107" s="124"/>
      <c r="H107" s="124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24">
        <f t="shared" si="0"/>
        <v>0</v>
      </c>
      <c r="G108" s="124">
        <f>G110+G111+G112</f>
        <v>0</v>
      </c>
      <c r="H108" s="124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9"/>
      <c r="G109" s="119"/>
      <c r="H109" s="119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24">
        <f>G110+H110</f>
        <v>0</v>
      </c>
      <c r="G110" s="124"/>
      <c r="H110" s="124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24">
        <f t="shared" ref="F111:F120" si="1">G111+H111</f>
        <v>0</v>
      </c>
      <c r="G111" s="124"/>
      <c r="H111" s="124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24">
        <f t="shared" si="1"/>
        <v>0</v>
      </c>
      <c r="G112" s="124"/>
      <c r="H112" s="124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24">
        <f t="shared" si="1"/>
        <v>420006.10399999999</v>
      </c>
      <c r="G113" s="124">
        <f>G115+G116+G117+G118+G119</f>
        <v>32090</v>
      </c>
      <c r="H113" s="124">
        <f>H115+H116+H117+H118+H119</f>
        <v>387916.10399999999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9"/>
      <c r="G114" s="119"/>
      <c r="H114" s="119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24">
        <f t="shared" si="1"/>
        <v>420006.10399999999</v>
      </c>
      <c r="G115" s="124">
        <f>'[2]chanap transp'!F32</f>
        <v>32090</v>
      </c>
      <c r="H115" s="124">
        <f>'[2]chanap transp'!F150</f>
        <v>387916.10399999999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24">
        <f t="shared" si="1"/>
        <v>0</v>
      </c>
      <c r="G116" s="124"/>
      <c r="H116" s="124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24">
        <f t="shared" si="1"/>
        <v>0</v>
      </c>
      <c r="G117" s="124"/>
      <c r="H117" s="124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24">
        <f t="shared" si="1"/>
        <v>0</v>
      </c>
      <c r="G118" s="124"/>
      <c r="H118" s="124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24">
        <f t="shared" si="1"/>
        <v>0</v>
      </c>
      <c r="G119" s="124"/>
      <c r="H119" s="124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24">
        <f t="shared" si="1"/>
        <v>0</v>
      </c>
      <c r="G120" s="124">
        <f>G122</f>
        <v>0</v>
      </c>
      <c r="H120" s="124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9"/>
      <c r="G121" s="119"/>
      <c r="H121" s="119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24">
        <f>G122+H122</f>
        <v>0</v>
      </c>
      <c r="G122" s="124"/>
      <c r="H122" s="124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24">
        <f>G123+H123</f>
        <v>0</v>
      </c>
      <c r="G123" s="124">
        <f>G125+G126+G127+G128</f>
        <v>0</v>
      </c>
      <c r="H123" s="124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9"/>
      <c r="G124" s="119"/>
      <c r="H124" s="119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24">
        <f>G125+H125</f>
        <v>0</v>
      </c>
      <c r="G125" s="124"/>
      <c r="H125" s="124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24">
        <f t="shared" ref="F126:F138" si="2">G126+H126</f>
        <v>0</v>
      </c>
      <c r="G126" s="124"/>
      <c r="H126" s="124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24">
        <f t="shared" si="2"/>
        <v>0</v>
      </c>
      <c r="G127" s="124"/>
      <c r="H127" s="124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24">
        <f t="shared" si="2"/>
        <v>0</v>
      </c>
      <c r="G128" s="124"/>
      <c r="H128" s="124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'[2]transp nax'!F32</f>
        <v>0</v>
      </c>
      <c r="H135" s="124">
        <f>'[2]transp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'[2]ajl nax'!F32</f>
        <v>0</v>
      </c>
      <c r="H137" s="124">
        <f>'[2]ajl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-300000</v>
      </c>
      <c r="G138" s="124">
        <f>G140</f>
        <v>0</v>
      </c>
      <c r="H138" s="124">
        <f>H140</f>
        <v>-300000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-300000</v>
      </c>
      <c r="G140" s="124">
        <f>'[2]tntes harab'!F34</f>
        <v>0</v>
      </c>
      <c r="H140" s="124">
        <f>'[2]tntes harab'!F152</f>
        <v>-300000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121386.1</v>
      </c>
      <c r="G141" s="36">
        <f>G143+G146+G149+G152+G155+G158</f>
        <v>103386.1</v>
      </c>
      <c r="H141" s="36">
        <f>H143+H146+H149+H152+H155+H158</f>
        <v>18000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95747.1</v>
      </c>
      <c r="G143" s="124">
        <f>G145</f>
        <v>92747.1</v>
      </c>
      <c r="H143" s="124">
        <f>H145</f>
        <v>3000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95747.1</v>
      </c>
      <c r="G145" s="124">
        <f>[2]axb!F32</f>
        <v>92747.1</v>
      </c>
      <c r="H145" s="124">
        <f>[2]axb!F150</f>
        <v>3000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25639</v>
      </c>
      <c r="G158" s="124">
        <f>G160</f>
        <v>10639</v>
      </c>
      <c r="H158" s="124">
        <f>H160</f>
        <v>15000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25639</v>
      </c>
      <c r="G160" s="124">
        <f>'[2]srgaka mig'!F32</f>
        <v>10639</v>
      </c>
      <c r="H160" s="124">
        <f>'[2]srgaka mig'!F150</f>
        <v>15000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36">
        <f>G161+H161</f>
        <v>554309.88</v>
      </c>
      <c r="G161" s="36">
        <f>G163+G166+G169+G172+G175+G178</f>
        <v>58604.7</v>
      </c>
      <c r="H161" s="36">
        <f>H163+H166+H169+H172+H175+H178</f>
        <v>495705.18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284548.38</v>
      </c>
      <c r="G163" s="124">
        <f>G165</f>
        <v>32627.200000000001</v>
      </c>
      <c r="H163" s="124">
        <f>H165</f>
        <v>251921.18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284548.38</v>
      </c>
      <c r="G165" s="124">
        <f>'[2]bnak shin'!F32</f>
        <v>32627.200000000001</v>
      </c>
      <c r="H165" s="124">
        <f>'[2]bnak shin'!F150</f>
        <v>251921.18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244684</v>
      </c>
      <c r="G169" s="124">
        <f>G171</f>
        <v>900</v>
      </c>
      <c r="H169" s="124">
        <f>H171</f>
        <v>243784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244684</v>
      </c>
      <c r="G171" s="124">
        <f>[2]jramatakararum!F32</f>
        <v>900</v>
      </c>
      <c r="H171" s="124">
        <f>[2]jramatakararum!F150</f>
        <v>243784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25077.5</v>
      </c>
      <c r="G172" s="113">
        <f>G174</f>
        <v>25077.5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24">
        <f>G174+H174</f>
        <v>25077.5</v>
      </c>
      <c r="G174" s="124">
        <f>[2]lusav!F32</f>
        <v>25077.5</v>
      </c>
      <c r="H174" s="124">
        <f>[2]lusav!F150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36">
        <f>G210+H210</f>
        <v>354076.50899999996</v>
      </c>
      <c r="G210" s="36">
        <f>G212+G215+G224+G229+G234+G237</f>
        <v>68058.399999999994</v>
      </c>
      <c r="H210" s="36">
        <f>H212+H215+H224+H229+H234+H237</f>
        <v>286018.109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158831.40299999999</v>
      </c>
      <c r="G212" s="124">
        <f>'[2]hangst sport'!F32</f>
        <v>8500</v>
      </c>
      <c r="H212" s="124">
        <f>H214</f>
        <v>150331.40299999999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158831.40299999999</v>
      </c>
      <c r="G214" s="124">
        <f>'[2]hangst sport'!F32</f>
        <v>8500</v>
      </c>
      <c r="H214" s="124">
        <f>'[2]hangst sport'!F151</f>
        <v>150331.40299999999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187465.106</v>
      </c>
      <c r="G215" s="113">
        <f>G217+G218+G219+G220+G221+G222+G223</f>
        <v>51778.400000000001</v>
      </c>
      <c r="H215" s="124">
        <f>H217+H218+H219+H220+H221+H222+H223</f>
        <v>135686.70600000001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19035</v>
      </c>
      <c r="G217" s="124">
        <f>'[2]kentr. grad'!F33</f>
        <v>19035</v>
      </c>
      <c r="H217" s="124">
        <f>'[2]kentr. grad'!F151</f>
        <v>0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24">
        <f t="shared" si="3"/>
        <v>164930.106</v>
      </c>
      <c r="G219" s="124">
        <f>'[2]mshak palat'!F32+'[2]mshak palat (2)'!F32</f>
        <v>29243.4</v>
      </c>
      <c r="H219" s="124">
        <f>'[2]mshak palat'!F150</f>
        <v>135686.70600000001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24">
        <f t="shared" si="3"/>
        <v>3500</v>
      </c>
      <c r="G220" s="124">
        <f>'[2]mshak kazm'!F32</f>
        <v>3500</v>
      </c>
      <c r="H220" s="594">
        <f>'[2]mshak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3530</v>
      </c>
      <c r="G224" s="124">
        <f>G226+G227+G228</f>
        <v>3530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600</v>
      </c>
      <c r="G226" s="124">
        <f>[2]herutahax!F32</f>
        <v>600</v>
      </c>
      <c r="H226" s="124">
        <f>[2]herutahax!F150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2930</v>
      </c>
      <c r="G228" s="124">
        <f>[2]texekat!F32</f>
        <v>2930</v>
      </c>
      <c r="H228" s="124">
        <f>[2]texekat!F150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4250</v>
      </c>
      <c r="G229" s="124">
        <f>G231+G232+G233</f>
        <v>4250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3300</v>
      </c>
      <c r="G232" s="124">
        <f>'[2]qax. kusakc.'!F32</f>
        <v>3300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[2]kronakan!F32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36">
        <f>G240+H240</f>
        <v>343878.85599999997</v>
      </c>
      <c r="G240" s="134">
        <f>G242+G246+G250+G254+G258+G262+G265+G268</f>
        <v>313359.39999999997</v>
      </c>
      <c r="H240" s="36">
        <f>H242+H246+H250+H254+H258+H262+H265+H268</f>
        <v>30519.455999999998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24">
        <f>G242+H242</f>
        <v>232482.45599999998</v>
      </c>
      <c r="G242" s="124">
        <f>G244+G245</f>
        <v>201962.99999999997</v>
      </c>
      <c r="H242" s="124">
        <f>H244+H245</f>
        <v>30519.455999999998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217">
        <f>G244+H244</f>
        <v>232482.45599999998</v>
      </c>
      <c r="G244" s="124">
        <f>'[2]yndameny mankap.'!F32</f>
        <v>201962.99999999997</v>
      </c>
      <c r="H244" s="124">
        <f>'[2]yndameny mankap.'!F150</f>
        <v>30519.455999999998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24">
        <f>G246+H246</f>
        <v>0</v>
      </c>
      <c r="G246" s="124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9"/>
      <c r="G247" s="119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24">
        <f>G248+H248</f>
        <v>0</v>
      </c>
      <c r="G248" s="124">
        <f>'[2]himn,krt'!F32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24">
        <f>G249+H249</f>
        <v>0</v>
      </c>
      <c r="G249" s="124">
        <f>[2]gisherotik!F32</f>
        <v>0</v>
      </c>
      <c r="H249" s="124">
        <f>[2]gisherotik!F150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24">
        <f>G250+H250</f>
        <v>0</v>
      </c>
      <c r="G250" s="124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9"/>
      <c r="G251" s="119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24">
        <f>G252+H252</f>
        <v>0</v>
      </c>
      <c r="G252" s="124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24">
        <f>G253+H253</f>
        <v>0</v>
      </c>
      <c r="G253" s="124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9"/>
      <c r="G255" s="119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'[2]barcraguyn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24">
        <f>G257+H257</f>
        <v>0</v>
      </c>
      <c r="G257" s="124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24">
        <f>G258+H258</f>
        <v>111396.4</v>
      </c>
      <c r="G258" s="124">
        <f>G260+G261</f>
        <v>111396.4</v>
      </c>
      <c r="H258" s="124">
        <f>H260</f>
        <v>0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9"/>
      <c r="G259" s="119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24">
        <f>G260+H260</f>
        <v>111396.4</v>
      </c>
      <c r="G260" s="124">
        <f>'[2]yndam arvest erash'!F32</f>
        <v>111396.4</v>
      </c>
      <c r="H260" s="124">
        <f>'[2]yndam arvest erash'!J151</f>
        <v>0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5300</v>
      </c>
      <c r="G271" s="36">
        <f>G273+G277+G280+G283+G286+G289+G292+G295+G299</f>
        <v>5300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5300</v>
      </c>
      <c r="G292" s="124">
        <f>G294</f>
        <v>5300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5300</v>
      </c>
      <c r="G294" s="124">
        <f>'[2]soc ogn'!F32+'[2]nvir. b`h'!F32</f>
        <v>5300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'[2]soc ogn'!F150+'[2]nvir.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G303+H303-[2]ekamut!F124</f>
        <v>50000</v>
      </c>
      <c r="G303" s="30">
        <f>G305</f>
        <v>150000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G305+H305-[2]ekamut!D124</f>
        <v>50000</v>
      </c>
      <c r="G305" s="124">
        <f>G307</f>
        <v>150000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G307-[2]ekamut!F124</f>
        <v>50000</v>
      </c>
      <c r="G307" s="124">
        <f>'[2]caxseri erbashx'!N309</f>
        <v>150000</v>
      </c>
      <c r="H307" s="124">
        <f>'[2]pah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5.85546875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5.85546875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5.85546875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5.85546875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5.85546875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5.85546875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5.85546875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5.85546875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5.85546875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5.85546875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5.85546875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5.85546875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5.85546875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5.85546875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5.85546875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5.85546875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5.85546875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5.85546875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5.85546875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5.85546875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5.85546875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5.85546875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5.85546875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5.85546875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5.85546875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5.85546875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5.85546875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5.85546875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5.85546875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5.85546875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5.85546875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5.85546875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5.85546875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5.85546875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5.85546875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5.85546875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5.85546875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5.85546875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5.85546875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5.85546875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5.85546875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5.85546875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5.85546875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5.85546875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5.85546875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5.85546875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5.85546875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5.85546875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5.85546875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5.85546875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5.85546875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5.85546875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5.85546875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5.85546875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5.85546875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5.85546875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5.85546875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5.85546875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5.85546875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5.85546875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5.85546875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5.85546875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5.85546875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5.85546875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588">
        <f>E8+F8-[2]ekamut!F124</f>
        <v>1875422.1489999997</v>
      </c>
      <c r="E8" s="589">
        <f>E10</f>
        <v>1043963.2999999999</v>
      </c>
      <c r="F8" s="176">
        <f>F10+F171+F206</f>
        <v>931458.84899999993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588"/>
      <c r="E9" s="589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590">
        <f>E10+F10-[2]ekamut!F124</f>
        <v>943963.29999999993</v>
      </c>
      <c r="E10" s="591">
        <f>E12+E25+E68+E83+E93+E127+E142</f>
        <v>1043963.2999999999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592"/>
      <c r="E11" s="592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205816.5</v>
      </c>
      <c r="E12" s="194">
        <f>E14+E19+E22</f>
        <v>205816.5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205816.5</v>
      </c>
      <c r="E14" s="124">
        <f>E16+E17+E18</f>
        <v>205816.5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187816.5</v>
      </c>
      <c r="E16" s="124">
        <f>[2]aparat!F34+'[2]zags '!F34+'[2]վեկտոր պլյուս'!F34+[2]turq!F34+[2]gjuxatntes!F35+'[2]chanap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187816.5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18000</v>
      </c>
      <c r="E17" s="124">
        <f>[2]aparat!F35+'[2]zags '!F35+'[2]վեկտոր պլյուս'!F35+[2]turq!F35+[2]gjuxatntes!F36+'[2]chanap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18000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[2]aparat!F38+'[2]zags '!F38+'[2]վեկտոր պլյուս'!F38+[2]turq!F38+[2]gjuxatntes!F39+'[2]chanap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[2]aparat!F39+'[2]zags '!F39+'[2]վեկտոր պլյուս'!F39+[2]turq!F39+[2]gjuxatntes!F40+'[2]chanap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[2]aparat!F40+'[2]zags '!F40+'[2]վեկտոր պլյուս'!F40+[2]turq!F40+[2]gjuxatntes!F41+'[2]chanap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89131.359999999986</v>
      </c>
      <c r="E25" s="213">
        <f>E27+E36+E41+E51+E54+E58</f>
        <v>89131.359999999986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24149.899999999998</v>
      </c>
      <c r="E27" s="113">
        <f>E29+E30+E31+E32+E33+E34+E35</f>
        <v>24149.899999999998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[2]aparat!F43+'[2]zags '!F43+'[2]վեկտոր պլյուս'!F43+[2]turq!F43+[2]gjuxatntes!F44+'[2]chanap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18480</v>
      </c>
      <c r="E30" s="113">
        <f>[2]aparat!F44+'[2]zags '!F44+'[2]վեկտոր պլյուս'!F44+[2]turq!F44+[2]gjuxatntes!F45+'[2]chanap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18480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1657.3</v>
      </c>
      <c r="E31" s="124">
        <f>[2]aparat!F45+'[2]zags '!F45+'[2]վեկտոր պլյուս'!F45+[2]turq!F45+[2]gjuxatntes!F46+'[2]chanap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3512.6</v>
      </c>
      <c r="E32" s="113">
        <f>[2]aparat!F46+'[2]zags '!F46+'[2]վեկտոր պլյուս'!F46+[2]turq!F46+[2]gjuxatntes!F47+'[2]chanap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3512.6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[2]aparat!F47+'[2]zags '!F47+'[2]վեկտոր պլյուս'!F47+[2]turq!F47+[2]gjuxatntes!F48+'[2]chanap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[2]aparat!F48+'[2]zags '!F48+'[2]վեկտոր պլյուս'!F48+[2]turq!F48+[2]gjuxatntes!F49+'[2]chanap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[2]aparat!F49+'[2]zags '!F49+'[2]վեկտոր պլյուս'!F49+[2]turq!F49+[2]gjuxatntes!F50+'[2]chanap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5000</v>
      </c>
      <c r="E36" s="124">
        <f>E38+E39+E40</f>
        <v>5000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[2]aparat!F51+'[2]zags '!F51+'[2]վեկտոր պլյուս'!F51+[2]turq!F51+[2]gjuxatntes!F52+'[2]chanap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3500</v>
      </c>
      <c r="E39" s="124">
        <f>[2]aparat!F52+'[2]zags '!F52+'[2]վեկտոր պլյուս'!F52+[2]turq!F52+[2]gjuxatntes!F53+'[2]chanap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3500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[2]aparat!F53+'[2]zags '!F53+'[2]վեկտոր պլյուս'!F53+[2]turq!F53+[2]gjuxatntes!F54+'[2]chanap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34010</v>
      </c>
      <c r="E41" s="113">
        <f>E43+E44+E45+E46+E47+E48+E49+E50</f>
        <v>34010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[2]aparat!F55+'[2]zags '!F55+'[2]վեկտոր պլյուս'!F55+[2]turq!F55+[2]gjuxatntes!F56+'[2]chanap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5056</v>
      </c>
      <c r="E44" s="124">
        <f>[2]aparat!F56+'[2]zags '!F56+'[2]վեկտոր պլյուս'!F56+[2]turq!F56+[2]gjuxatntes!F57+'[2]chanap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5056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1500</v>
      </c>
      <c r="E45" s="124">
        <f>[2]aparat!F57+'[2]zags '!F57+'[2]վեկտոր պլյուս'!F57+[2]turq!F57+[2]gjuxatntes!F58+'[2]chanap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1500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2100</v>
      </c>
      <c r="E46" s="124">
        <f>[2]aparat!F58+'[2]zags '!F58+'[2]վեկտոր պլյուս'!F58+[2]turq!F58+[2]gjuxatntes!F59+'[2]chanap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2100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[2]aparat!F59+'[2]zags '!F59+'[2]վեկտոր պլյուս'!F59+[2]turq!F59+[2]gjuxatntes!F60+'[2]chanap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[2]aparat!F60+'[2]zags '!F60+'[2]վեկտոր պլյուս'!F60+[2]turq!F60+[2]gjuxatntes!F61+'[2]chanap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3000</v>
      </c>
      <c r="E49" s="124">
        <f>[2]aparat!F61+'[2]zags '!F61+'[2]վեկտոր պլյուս'!F61+[2]turq!F61+[2]gjuxatntes!F62+'[2]chanap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18354</v>
      </c>
      <c r="E50" s="113">
        <f>[2]aparat!F62+'[2]zags '!F62+'[2]վեկտոր պլյուս'!F62+[2]turq!F62+[2]gjuxatntes!F63+'[2]chanap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18354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9736</v>
      </c>
      <c r="E51" s="124">
        <f>E53</f>
        <v>9736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9736</v>
      </c>
      <c r="E53" s="124">
        <f>[2]aparat!F64+'[2]zags '!F64+'[2]վեկտոր պլյուս'!F64+[2]turq!F64+[2]gjuxatntes!F65+'[2]chanap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9736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2100</v>
      </c>
      <c r="E54" s="124">
        <f>E56+E57</f>
        <v>2100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[2]aparat!F66+'[2]zags '!F66+'[2]վեկտոր պլյուս'!F66+[2]turq!F66+[2]gjuxatntes!F67+'[2]chanap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2100</v>
      </c>
      <c r="E57" s="124">
        <f>[2]aparat!F67+'[2]zags '!F67+'[2]վեկտոր պլյուս'!F67+[2]turq!F67+[2]gjuxatntes!F68+'[2]chanap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2100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14135.46</v>
      </c>
      <c r="E58" s="124">
        <f>E60+E63+E66+E67</f>
        <v>14135.46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2243</v>
      </c>
      <c r="E60" s="124">
        <f>[2]aparat!F69+'[2]zags '!F69+'[2]վեկտոր պլյուս'!F69+[2]turq!F69+[2]gjuxatntes!F70+'[2]chanap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2243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[2]aparat!#REF!+'[2]zags '!F70+'[2]վեկտոր պլյուս'!F70+[2]turq!F70+[2]gjuxatntes!F71+'[2]chanap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[2]aparat!F70+'[2]zags '!F71+'[2]վեկտոր պլյուս'!F71+[2]turq!F71+[2]gjuxatntes!F72+'[2]chanap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5000</v>
      </c>
      <c r="E63" s="124">
        <f>[2]aparat!F71+'[2]zags '!F72+'[2]վեկտոր պլյուս'!F72+[2]turq!F72+[2]gjuxatntes!F73+'[2]chanap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5000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[2]aparat!F72+'[2]zags '!F73+'[2]վեկտոր պլյուս'!F73+[2]turq!F73+[2]gjuxatntes!F74+'[2]chanap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[2]aparat!F73+'[2]zags '!F74+'[2]վեկտոր պլյուս'!F74+[2]turq!F74+[2]gjuxatntes!F75+'[2]chanap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1990</v>
      </c>
      <c r="E66" s="124">
        <f>[2]aparat!F74+'[2]zags '!F75+'[2]վեկտոր պլյուս'!F75+[2]turq!F75+[2]gjuxatntes!F76+'[2]chanap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1990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4902.46</v>
      </c>
      <c r="E67" s="124">
        <f>[2]aparat!F75+'[2]zags '!F76+'[2]վեկտոր պլյուս'!F76+[2]turq!F76+[2]gjuxatntes!F77+'[2]chanap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4902.46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[2]aparat!F77+'[2]zags '!F78+'[2]վեկտոր պլյուս'!F78+[2]turq!F78+[2]gjuxatntes!F79+'[2]chanap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[2]aparat!F78+'[2]zags '!F79+'[2]վեկտոր պլյուս'!F79+[2]turq!F79+[2]gjuxatntes!F80+'[2]chanap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[2]aparat!F79+'[2]zags '!F80+'[2]վեկտոր պլյուս'!F80+[2]turq!F80+[2]gjuxatntes!F81+'[2]chanap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[2]aparat!F80+'[2]zags '!F81+'[2]վեկտոր պլյուս'!F81+[2]turq!F81+[2]gjuxatntes!F82+'[2]chanap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[2]aparat!F82+'[2]zags '!F83+'[2]վեկտոր պլյուս'!F83+[2]turq!F83+[2]gjuxatntes!F84+'[2]chanap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[2]aparat!F83+'[2]zags '!F84+'[2]վեկտոր պլյուս'!F84+[2]turq!F84+[2]gjuxatntes!F85+'[2]chanap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[2]aparat!F84+'[2]zags '!F85+'[2]վեկտոր պլյուս'!F85+[2]turq!F85+[2]gjuxatntes!F86+'[2]chanap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[2]aparat!F86+'[2]zags '!F87+'[2]վեկտոր պլյուս'!F87+[2]turq!F87+[2]gjuxatntes!F88+'[2]chanap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[2]aparat!F87+'[2]zags '!F88+'[2]վեկտոր պլյուս'!F88+[2]turq!F88+[2]gjuxatntes!F89+'[2]chanap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[2]aparat!F88+'[2]zags '!F89+'[2]վեկտոր պլյուս'!F89+[2]turq!F89+[2]gjuxatntes!F90+'[2]chanap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[2]aparat!F89+'[2]zags '!F90+'[2]վեկտոր պլյուս'!F90+[2]turq!F90+[2]gjuxatntes!F91+'[2]chanap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585965.43999999994</v>
      </c>
      <c r="E93" s="213">
        <f>E95+E99+E103+E115</f>
        <v>585965.43999999994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[2]aparat!F92+'[2]zags '!F93+'[2]վեկտոր պլյուս'!F93+[2]turq!F93+[2]gjuxatntes!F94+'[2]chanap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[2]aparat!F93+'[2]zags '!F94+'[2]վեկտոր պլյուս'!F94+[2]turq!F94+[2]gjuxatntes!F95+'[2]chanap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[2]aparat!F95+'[2]zags '!F96+'[2]վեկտոր պլյուս'!F96+[2]turq!F96+[2]gjuxatntes!F97+'[2]chanap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[2]aparat!F96+'[2]zags '!F97+'[2]վեկտոր պլյուս'!F97+[2]turq!F97+[2]gjuxatntes!F98+'[2]chanap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579640.43999999994</v>
      </c>
      <c r="E103" s="113">
        <f>E105+E106+E107</f>
        <v>579640.43999999994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579640.43999999994</v>
      </c>
      <c r="E105" s="113">
        <f>[2]aparat!F103+'[2]zags '!F104+'[2]վեկտոր պլյուս'!F104+[2]turq!F104+[2]gjuxatntes!F105+'[2]chanap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579640.43999999994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[2]aparat!F104+'[2]zags '!F105+'[2]վեկտոր պլյուս'!F105+[2]turq!F105+[2]gjuxatntes!F106+'[2]chanap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[2]aparat!F105+'[2]zags '!F106+'[2]վեկտոր պլյուս'!F106+[2]turq!F106+[2]gjuxatntes!F107+'[2]chanap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6325</v>
      </c>
      <c r="E115" s="113">
        <f>E117+E118+E119</f>
        <v>6325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6325</v>
      </c>
      <c r="E117" s="113">
        <f>[2]aparat!F110+'[2]zags '!F111+'[2]վեկտոր պլյուս'!F111+[2]turq!F111+[2]gjuxatntes!F112+'[2]chanap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6325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[2]aparat!F111+'[2]zags '!F112+'[2]վեկտոր պլյուս'!F112+[2]turq!F112+[2]gjuxatntes!F113+'[2]chanap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0</v>
      </c>
      <c r="E119" s="219">
        <f>[2]marzadproc!F113+'[2]mshak palat'!F113+'[2]hangst sport'!F113+[2]turq!F113+'[2]yndameny mankap.'!F113</f>
        <v>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5000</v>
      </c>
      <c r="E127" s="194">
        <f>E129+E133+E139</f>
        <v>5000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[2]aparat!F115+'[2]zags '!F116+'[2]վեկտոր պլյուս'!F116+[2]turq!F116+[2]gjuxatntes!F117+'[2]chanap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[2]aparat!F116+'[2]zags '!F117+'[2]վեկտոր պլյուս'!F117+[2]turq!F117+[2]gjuxatntes!F118+'[2]chanap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5000</v>
      </c>
      <c r="E133" s="124">
        <f>E135+E136+E137+E138</f>
        <v>5000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[2]aparat!F123+'[2]zags '!F124+'[2]վեկտոր պլյուս'!F124+[2]turq!F124+[2]gjuxatntes!F125+'[2]chanap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[2]aparat!F124+'[2]zags '!F125+'[2]վեկտոր պլյուս'!F125+[2]turq!F125+[2]gjuxatntes!F126+'[2]chanap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5000</v>
      </c>
      <c r="E138" s="124">
        <f>[2]aparat!F126+'[2]zags '!F127+'[2]վեկտոր պլյուս'!F127+[2]turq!F127+[2]gjuxatntes!F128+'[2]chanap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5000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[2]aparat!F128+'[2]zags '!F129+'[2]վեկտոր պլյուս'!F129+[2]turq!F129+[2]gjuxatntes!F130+'[2]chanap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E142-[2]ekamut!F124</f>
        <v>58050</v>
      </c>
      <c r="E142" s="194">
        <f>E144+E148+E154+E157+E161+E164+E167</f>
        <v>158050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4950</v>
      </c>
      <c r="E144" s="124">
        <f>E146+E147</f>
        <v>4950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[2]aparat!F131+'[2]zags '!F132+'[2]վեկտոր պլյուս'!F132+[2]turq!F132+[2]gjuxatntes!F133+'[2]chanap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4950</v>
      </c>
      <c r="E147" s="124">
        <f>[2]aparat!F132+'[2]zags '!F133+'[2]վեկտոր պլյուս'!F133+[2]turq!F133+[2]gjuxatntes!F134+'[2]chanap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4950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[2]aparat!F134+'[2]zags '!F135+'[2]վեկտոր պլյուս'!F135+[2]turq!F135+[2]gjuxatntes!F136+'[2]chanap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[2]aparat!F135+'[2]zags '!F136+'[2]վեկտոր պլյուս'!F136+[2]turq!F136+[2]gjuxatntes!F137+'[2]chanap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[2]aparat!F136+'[2]zags '!F137+'[2]վեկտոր պլյուս'!F137+[2]turq!F137+[2]gjuxatntes!F138+'[2]chanap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[2]aparat!F137+'[2]zags '!F138+'[2]վեկտոր պլյուս'!F138+[2]turq!F138+[2]gjuxatntes!F139+'[2]chanap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[2]aparat!F139+'[2]zags '!F140+'[2]վեկտոր պլյուս'!F140+[2]turq!F140+[2]gjuxatntes!F141+'[2]chanap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[2]aparat!F141+'[2]zags '!F142+'[2]վեկտոր պլյուս'!F142+[2]turq!F142+[2]gjuxatntes!F143+'[2]chanap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[2]aparat!F142+'[2]zags '!F143+'[2]վեկտոր պլյուս'!F143+[2]turq!F143+[2]gjuxatntes!F144+'[2]chanap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[2]aparat!F144+'[2]zags '!F145+'[2]վեկտոր պլյուս'!F145+[2]turq!F145+[2]gjuxatntes!F146+'[2]chanap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[2]aparat!F146+'[2]zags '!F147+'[2]վեկտոր պլյուս'!F147+[2]turq!F147+[2]gjuxatntes!F148+'[2]chanap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50000</v>
      </c>
      <c r="E167" s="124">
        <f>E169</f>
        <v>150000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E169+F169-[2]ekamut!F124</f>
        <v>50000</v>
      </c>
      <c r="E169" s="124">
        <f>'[2]gorc caxs'!G307</f>
        <v>150000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100000</v>
      </c>
      <c r="E170" s="245">
        <f>[2]ekamut!F124</f>
        <v>100000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1231458.8489999999</v>
      </c>
      <c r="E171" s="251" t="s">
        <v>191</v>
      </c>
      <c r="F171" s="250">
        <f>F173+F191+F197+F200</f>
        <v>1231458.8489999999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1231458.8489999999</v>
      </c>
      <c r="E173" s="258" t="s">
        <v>191</v>
      </c>
      <c r="F173" s="180">
        <f>F175+F180+F185</f>
        <v>1231458.8489999999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1206036.3489999999</v>
      </c>
      <c r="E175" s="53" t="s">
        <v>191</v>
      </c>
      <c r="F175" s="260">
        <f>F177+F178+F179</f>
        <v>1206036.3489999999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[2]aparat!F151+'[2]zags '!F152+'[2]վեկտոր պլյուս'!F152+[2]turq!F152+[2]gjuxatntes!F153+'[2]chanap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253784</v>
      </c>
      <c r="E178" s="262" t="s">
        <v>191</v>
      </c>
      <c r="F178" s="124">
        <f>[2]aparat!F152+'[2]zags '!F153+'[2]վեկտոր պլյուս'!F153+[2]turq!F153+[2]gjuxatntes!F154+'[2]chanap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253784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952252.34899999993</v>
      </c>
      <c r="E179" s="263" t="s">
        <v>191</v>
      </c>
      <c r="F179" s="113">
        <f>[2]aparat!F153+'[2]zags '!F154+'[2]վեկտոր պլյուս'!F154+[2]turq!F154+[2]gjuxatntes!F155+'[2]chanap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952252.34899999993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6000</v>
      </c>
      <c r="E180" s="27" t="s">
        <v>191</v>
      </c>
      <c r="F180" s="264">
        <f>F182+F183+F184</f>
        <v>6000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0</v>
      </c>
      <c r="E182" s="262" t="s">
        <v>191</v>
      </c>
      <c r="F182" s="124">
        <f>[2]aparat!F154+'[2]zags '!F155+'[2]վեկտոր պլյուս'!F155+[2]turq!F155+[2]gjuxatntes!F156+'[2]chanap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3000</v>
      </c>
      <c r="E183" s="262" t="s">
        <v>191</v>
      </c>
      <c r="F183" s="124">
        <f>[2]aparat!F155+'[2]zags '!F156+'[2]վեկտոր պլյուս'!F156+[2]turq!F156+[2]gjuxatntes!F157+'[2]chanap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3000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3000</v>
      </c>
      <c r="E184" s="262" t="s">
        <v>191</v>
      </c>
      <c r="F184" s="124">
        <f>[2]aparat!F156+'[2]zags '!F157+'[2]վեկտոր պլյուս'!F157+[2]turq!F157+[2]gjuxatntes!F158+'[2]chanap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3000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19422.5</v>
      </c>
      <c r="E185" s="27" t="s">
        <v>191</v>
      </c>
      <c r="F185" s="264">
        <f>F187+F188+F189+F190</f>
        <v>19422.5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15000</v>
      </c>
      <c r="E187" s="262" t="s">
        <v>191</v>
      </c>
      <c r="F187" s="124">
        <f>[2]aparat!F157+'[2]zags '!F158+'[2]վեկտոր պլյուս'!F158+[2]turq!F158+[2]gjuxatntes!F159+'[2]chanap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15000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[2]aparat!F158+'[2]zags '!F159+'[2]վեկտոր պլյուս'!F159+[2]turq!F159+[2]gjuxatntes!F160+'[2]chanap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[2]aparat!F159+'[2]zags '!F160+'[2]վեկտոր պլյուս'!F160+[2]turq!F160+[2]gjuxatntes!F161+'[2]chanap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4422.5</v>
      </c>
      <c r="E190" s="65" t="s">
        <v>191</v>
      </c>
      <c r="F190" s="124">
        <f>[2]aparat!F160+'[2]zags '!F161+'[2]վեկտոր պլյուս'!F161+[2]turq!F161+[2]gjuxatntes!F162+'[2]chanap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4422.5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[2]aparat!F162+'[2]zags '!F163+'[2]վեկտոր պլյուս'!F163+[2]turq!F163+[2]gjuxatntes!F164+'[2]chanap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[2]aparat!F163+'[2]zags '!F164+'[2]վեկտոր պլյուս'!F164+[2]turq!F164+[2]gjuxatntes!F165+'[2]chanap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[2]aparat!F164+'[2]zags '!F165+'[2]վեկտոր պլյուս'!F165+[2]turq!F165+[2]gjuxatntes!F166+'[2]chanap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[2]aparat!F165+'[2]zags '!F166+'[2]վեկտոր պլյուս'!F166+[2]turq!F166+[2]gjuxatntes!F167+'[2]chanap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[2]aparat!F167+'[2]zags '!F168+'[2]վեկտոր պլյուս'!F168+[2]turq!F168+[2]gjuxatntes!F169+'[2]chanap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[2]aparat!F169+'[2]zags '!F170+'[2]վեկտոր պլյուս'!F170+[2]turq!F170+[2]gjuxatntes!F171+'[2]chanap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[2]aparat!F170+'[2]zags '!F171+'[2]վեկտոր պլյուս'!F171+[2]turq!F171+[2]gjuxatntes!F172+'[2]chanap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[2]aparat!F171+'[2]zags '!F172+'[2]վեկտոր պլյուս'!F172+[2]turq!F172+[2]gjuxatntes!F173+'[2]chanap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[2]aparat!F172+'[2]zags '!F173+'[2]վեկտոր պլյուս'!F173+[2]turq!F173+[2]gjuxatntes!F174+'[2]chanap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-300000</v>
      </c>
      <c r="E206" s="276" t="s">
        <v>636</v>
      </c>
      <c r="F206" s="277">
        <f>F208+F213+F221+F224</f>
        <v>-300000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'[2]tntes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'[2]tntes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'[2]tntes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'[2]tntes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'[2]tntes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'[2]tntes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'[2]tntes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'[2]tntes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-300000</v>
      </c>
      <c r="E224" s="287" t="s">
        <v>636</v>
      </c>
      <c r="F224" s="264">
        <f>F226+F227+F228+F229</f>
        <v>-300000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-300000</v>
      </c>
      <c r="E226" s="287" t="s">
        <v>636</v>
      </c>
      <c r="F226" s="264">
        <f>'[2]tntes harab'!F172</f>
        <v>-300000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'[2]tntes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'[2]tntes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'[2]tntes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F74" sqref="F74"/>
    </sheetView>
  </sheetViews>
  <sheetFormatPr defaultRowHeight="12.75"/>
  <cols>
    <col min="1" max="1" width="5.5703125" style="288" customWidth="1"/>
    <col min="2" max="2" width="36.140625" style="288" customWidth="1"/>
    <col min="3" max="3" width="11.42578125" style="288" customWidth="1"/>
    <col min="4" max="4" width="13.7109375" style="288" customWidth="1"/>
    <col min="5" max="5" width="13.42578125" style="288" customWidth="1"/>
    <col min="6" max="6" width="16.42578125" style="288" customWidth="1"/>
    <col min="7" max="7" width="11.28515625" style="288" customWidth="1"/>
    <col min="8" max="8" width="15.140625" style="288" customWidth="1"/>
    <col min="9" max="9" width="14.42578125" style="288" customWidth="1"/>
    <col min="10" max="256" width="9.140625" style="288"/>
    <col min="257" max="257" width="5.5703125" style="288" customWidth="1"/>
    <col min="258" max="258" width="36.140625" style="288" customWidth="1"/>
    <col min="259" max="259" width="11.42578125" style="288" customWidth="1"/>
    <col min="260" max="260" width="13.7109375" style="288" customWidth="1"/>
    <col min="261" max="261" width="13.42578125" style="288" customWidth="1"/>
    <col min="262" max="262" width="16.42578125" style="288" customWidth="1"/>
    <col min="263" max="263" width="11.28515625" style="288" customWidth="1"/>
    <col min="264" max="264" width="15.140625" style="288" customWidth="1"/>
    <col min="265" max="265" width="14.42578125" style="288" customWidth="1"/>
    <col min="266" max="512" width="9.140625" style="288"/>
    <col min="513" max="513" width="5.5703125" style="288" customWidth="1"/>
    <col min="514" max="514" width="36.140625" style="288" customWidth="1"/>
    <col min="515" max="515" width="11.42578125" style="288" customWidth="1"/>
    <col min="516" max="516" width="13.7109375" style="288" customWidth="1"/>
    <col min="517" max="517" width="13.42578125" style="288" customWidth="1"/>
    <col min="518" max="518" width="16.42578125" style="288" customWidth="1"/>
    <col min="519" max="519" width="11.28515625" style="288" customWidth="1"/>
    <col min="520" max="520" width="15.140625" style="288" customWidth="1"/>
    <col min="521" max="521" width="14.42578125" style="288" customWidth="1"/>
    <col min="522" max="768" width="9.140625" style="288"/>
    <col min="769" max="769" width="5.5703125" style="288" customWidth="1"/>
    <col min="770" max="770" width="36.140625" style="288" customWidth="1"/>
    <col min="771" max="771" width="11.42578125" style="288" customWidth="1"/>
    <col min="772" max="772" width="13.7109375" style="288" customWidth="1"/>
    <col min="773" max="773" width="13.42578125" style="288" customWidth="1"/>
    <col min="774" max="774" width="16.42578125" style="288" customWidth="1"/>
    <col min="775" max="775" width="11.28515625" style="288" customWidth="1"/>
    <col min="776" max="776" width="15.140625" style="288" customWidth="1"/>
    <col min="777" max="777" width="14.42578125" style="288" customWidth="1"/>
    <col min="778" max="1024" width="9.140625" style="288"/>
    <col min="1025" max="1025" width="5.5703125" style="288" customWidth="1"/>
    <col min="1026" max="1026" width="36.140625" style="288" customWidth="1"/>
    <col min="1027" max="1027" width="11.42578125" style="288" customWidth="1"/>
    <col min="1028" max="1028" width="13.7109375" style="288" customWidth="1"/>
    <col min="1029" max="1029" width="13.42578125" style="288" customWidth="1"/>
    <col min="1030" max="1030" width="16.42578125" style="288" customWidth="1"/>
    <col min="1031" max="1031" width="11.28515625" style="288" customWidth="1"/>
    <col min="1032" max="1032" width="15.140625" style="288" customWidth="1"/>
    <col min="1033" max="1033" width="14.42578125" style="288" customWidth="1"/>
    <col min="1034" max="1280" width="9.140625" style="288"/>
    <col min="1281" max="1281" width="5.5703125" style="288" customWidth="1"/>
    <col min="1282" max="1282" width="36.140625" style="288" customWidth="1"/>
    <col min="1283" max="1283" width="11.42578125" style="288" customWidth="1"/>
    <col min="1284" max="1284" width="13.7109375" style="288" customWidth="1"/>
    <col min="1285" max="1285" width="13.42578125" style="288" customWidth="1"/>
    <col min="1286" max="1286" width="16.42578125" style="288" customWidth="1"/>
    <col min="1287" max="1287" width="11.28515625" style="288" customWidth="1"/>
    <col min="1288" max="1288" width="15.140625" style="288" customWidth="1"/>
    <col min="1289" max="1289" width="14.42578125" style="288" customWidth="1"/>
    <col min="1290" max="1536" width="9.140625" style="288"/>
    <col min="1537" max="1537" width="5.5703125" style="288" customWidth="1"/>
    <col min="1538" max="1538" width="36.140625" style="288" customWidth="1"/>
    <col min="1539" max="1539" width="11.42578125" style="288" customWidth="1"/>
    <col min="1540" max="1540" width="13.7109375" style="288" customWidth="1"/>
    <col min="1541" max="1541" width="13.42578125" style="288" customWidth="1"/>
    <col min="1542" max="1542" width="16.42578125" style="288" customWidth="1"/>
    <col min="1543" max="1543" width="11.28515625" style="288" customWidth="1"/>
    <col min="1544" max="1544" width="15.140625" style="288" customWidth="1"/>
    <col min="1545" max="1545" width="14.42578125" style="288" customWidth="1"/>
    <col min="1546" max="1792" width="9.140625" style="288"/>
    <col min="1793" max="1793" width="5.5703125" style="288" customWidth="1"/>
    <col min="1794" max="1794" width="36.140625" style="288" customWidth="1"/>
    <col min="1795" max="1795" width="11.42578125" style="288" customWidth="1"/>
    <col min="1796" max="1796" width="13.7109375" style="288" customWidth="1"/>
    <col min="1797" max="1797" width="13.42578125" style="288" customWidth="1"/>
    <col min="1798" max="1798" width="16.42578125" style="288" customWidth="1"/>
    <col min="1799" max="1799" width="11.28515625" style="288" customWidth="1"/>
    <col min="1800" max="1800" width="15.140625" style="288" customWidth="1"/>
    <col min="1801" max="1801" width="14.42578125" style="288" customWidth="1"/>
    <col min="1802" max="2048" width="9.140625" style="288"/>
    <col min="2049" max="2049" width="5.5703125" style="288" customWidth="1"/>
    <col min="2050" max="2050" width="36.140625" style="288" customWidth="1"/>
    <col min="2051" max="2051" width="11.42578125" style="288" customWidth="1"/>
    <col min="2052" max="2052" width="13.7109375" style="288" customWidth="1"/>
    <col min="2053" max="2053" width="13.42578125" style="288" customWidth="1"/>
    <col min="2054" max="2054" width="16.42578125" style="288" customWidth="1"/>
    <col min="2055" max="2055" width="11.28515625" style="288" customWidth="1"/>
    <col min="2056" max="2056" width="15.140625" style="288" customWidth="1"/>
    <col min="2057" max="2057" width="14.42578125" style="288" customWidth="1"/>
    <col min="2058" max="2304" width="9.140625" style="288"/>
    <col min="2305" max="2305" width="5.5703125" style="288" customWidth="1"/>
    <col min="2306" max="2306" width="36.140625" style="288" customWidth="1"/>
    <col min="2307" max="2307" width="11.42578125" style="288" customWidth="1"/>
    <col min="2308" max="2308" width="13.7109375" style="288" customWidth="1"/>
    <col min="2309" max="2309" width="13.42578125" style="288" customWidth="1"/>
    <col min="2310" max="2310" width="16.42578125" style="288" customWidth="1"/>
    <col min="2311" max="2311" width="11.28515625" style="288" customWidth="1"/>
    <col min="2312" max="2312" width="15.140625" style="288" customWidth="1"/>
    <col min="2313" max="2313" width="14.42578125" style="288" customWidth="1"/>
    <col min="2314" max="2560" width="9.140625" style="288"/>
    <col min="2561" max="2561" width="5.5703125" style="288" customWidth="1"/>
    <col min="2562" max="2562" width="36.140625" style="288" customWidth="1"/>
    <col min="2563" max="2563" width="11.42578125" style="288" customWidth="1"/>
    <col min="2564" max="2564" width="13.7109375" style="288" customWidth="1"/>
    <col min="2565" max="2565" width="13.42578125" style="288" customWidth="1"/>
    <col min="2566" max="2566" width="16.42578125" style="288" customWidth="1"/>
    <col min="2567" max="2567" width="11.28515625" style="288" customWidth="1"/>
    <col min="2568" max="2568" width="15.140625" style="288" customWidth="1"/>
    <col min="2569" max="2569" width="14.42578125" style="288" customWidth="1"/>
    <col min="2570" max="2816" width="9.140625" style="288"/>
    <col min="2817" max="2817" width="5.5703125" style="288" customWidth="1"/>
    <col min="2818" max="2818" width="36.140625" style="288" customWidth="1"/>
    <col min="2819" max="2819" width="11.42578125" style="288" customWidth="1"/>
    <col min="2820" max="2820" width="13.7109375" style="288" customWidth="1"/>
    <col min="2821" max="2821" width="13.42578125" style="288" customWidth="1"/>
    <col min="2822" max="2822" width="16.42578125" style="288" customWidth="1"/>
    <col min="2823" max="2823" width="11.28515625" style="288" customWidth="1"/>
    <col min="2824" max="2824" width="15.140625" style="288" customWidth="1"/>
    <col min="2825" max="2825" width="14.42578125" style="288" customWidth="1"/>
    <col min="2826" max="3072" width="9.140625" style="288"/>
    <col min="3073" max="3073" width="5.5703125" style="288" customWidth="1"/>
    <col min="3074" max="3074" width="36.140625" style="288" customWidth="1"/>
    <col min="3075" max="3075" width="11.42578125" style="288" customWidth="1"/>
    <col min="3076" max="3076" width="13.7109375" style="288" customWidth="1"/>
    <col min="3077" max="3077" width="13.42578125" style="288" customWidth="1"/>
    <col min="3078" max="3078" width="16.42578125" style="288" customWidth="1"/>
    <col min="3079" max="3079" width="11.28515625" style="288" customWidth="1"/>
    <col min="3080" max="3080" width="15.140625" style="288" customWidth="1"/>
    <col min="3081" max="3081" width="14.42578125" style="288" customWidth="1"/>
    <col min="3082" max="3328" width="9.140625" style="288"/>
    <col min="3329" max="3329" width="5.5703125" style="288" customWidth="1"/>
    <col min="3330" max="3330" width="36.140625" style="288" customWidth="1"/>
    <col min="3331" max="3331" width="11.42578125" style="288" customWidth="1"/>
    <col min="3332" max="3332" width="13.7109375" style="288" customWidth="1"/>
    <col min="3333" max="3333" width="13.42578125" style="288" customWidth="1"/>
    <col min="3334" max="3334" width="16.42578125" style="288" customWidth="1"/>
    <col min="3335" max="3335" width="11.28515625" style="288" customWidth="1"/>
    <col min="3336" max="3336" width="15.140625" style="288" customWidth="1"/>
    <col min="3337" max="3337" width="14.42578125" style="288" customWidth="1"/>
    <col min="3338" max="3584" width="9.140625" style="288"/>
    <col min="3585" max="3585" width="5.5703125" style="288" customWidth="1"/>
    <col min="3586" max="3586" width="36.140625" style="288" customWidth="1"/>
    <col min="3587" max="3587" width="11.42578125" style="288" customWidth="1"/>
    <col min="3588" max="3588" width="13.7109375" style="288" customWidth="1"/>
    <col min="3589" max="3589" width="13.42578125" style="288" customWidth="1"/>
    <col min="3590" max="3590" width="16.42578125" style="288" customWidth="1"/>
    <col min="3591" max="3591" width="11.28515625" style="288" customWidth="1"/>
    <col min="3592" max="3592" width="15.140625" style="288" customWidth="1"/>
    <col min="3593" max="3593" width="14.42578125" style="288" customWidth="1"/>
    <col min="3594" max="3840" width="9.140625" style="288"/>
    <col min="3841" max="3841" width="5.5703125" style="288" customWidth="1"/>
    <col min="3842" max="3842" width="36.140625" style="288" customWidth="1"/>
    <col min="3843" max="3843" width="11.42578125" style="288" customWidth="1"/>
    <col min="3844" max="3844" width="13.7109375" style="288" customWidth="1"/>
    <col min="3845" max="3845" width="13.42578125" style="288" customWidth="1"/>
    <col min="3846" max="3846" width="16.42578125" style="288" customWidth="1"/>
    <col min="3847" max="3847" width="11.28515625" style="288" customWidth="1"/>
    <col min="3848" max="3848" width="15.140625" style="288" customWidth="1"/>
    <col min="3849" max="3849" width="14.42578125" style="288" customWidth="1"/>
    <col min="3850" max="4096" width="9.140625" style="288"/>
    <col min="4097" max="4097" width="5.5703125" style="288" customWidth="1"/>
    <col min="4098" max="4098" width="36.140625" style="288" customWidth="1"/>
    <col min="4099" max="4099" width="11.42578125" style="288" customWidth="1"/>
    <col min="4100" max="4100" width="13.7109375" style="288" customWidth="1"/>
    <col min="4101" max="4101" width="13.42578125" style="288" customWidth="1"/>
    <col min="4102" max="4102" width="16.42578125" style="288" customWidth="1"/>
    <col min="4103" max="4103" width="11.28515625" style="288" customWidth="1"/>
    <col min="4104" max="4104" width="15.140625" style="288" customWidth="1"/>
    <col min="4105" max="4105" width="14.42578125" style="288" customWidth="1"/>
    <col min="4106" max="4352" width="9.140625" style="288"/>
    <col min="4353" max="4353" width="5.5703125" style="288" customWidth="1"/>
    <col min="4354" max="4354" width="36.140625" style="288" customWidth="1"/>
    <col min="4355" max="4355" width="11.42578125" style="288" customWidth="1"/>
    <col min="4356" max="4356" width="13.7109375" style="288" customWidth="1"/>
    <col min="4357" max="4357" width="13.42578125" style="288" customWidth="1"/>
    <col min="4358" max="4358" width="16.42578125" style="288" customWidth="1"/>
    <col min="4359" max="4359" width="11.28515625" style="288" customWidth="1"/>
    <col min="4360" max="4360" width="15.140625" style="288" customWidth="1"/>
    <col min="4361" max="4361" width="14.42578125" style="288" customWidth="1"/>
    <col min="4362" max="4608" width="9.140625" style="288"/>
    <col min="4609" max="4609" width="5.5703125" style="288" customWidth="1"/>
    <col min="4610" max="4610" width="36.140625" style="288" customWidth="1"/>
    <col min="4611" max="4611" width="11.42578125" style="288" customWidth="1"/>
    <col min="4612" max="4612" width="13.7109375" style="288" customWidth="1"/>
    <col min="4613" max="4613" width="13.42578125" style="288" customWidth="1"/>
    <col min="4614" max="4614" width="16.42578125" style="288" customWidth="1"/>
    <col min="4615" max="4615" width="11.28515625" style="288" customWidth="1"/>
    <col min="4616" max="4616" width="15.140625" style="288" customWidth="1"/>
    <col min="4617" max="4617" width="14.42578125" style="288" customWidth="1"/>
    <col min="4618" max="4864" width="9.140625" style="288"/>
    <col min="4865" max="4865" width="5.5703125" style="288" customWidth="1"/>
    <col min="4866" max="4866" width="36.140625" style="288" customWidth="1"/>
    <col min="4867" max="4867" width="11.42578125" style="288" customWidth="1"/>
    <col min="4868" max="4868" width="13.7109375" style="288" customWidth="1"/>
    <col min="4869" max="4869" width="13.42578125" style="288" customWidth="1"/>
    <col min="4870" max="4870" width="16.42578125" style="288" customWidth="1"/>
    <col min="4871" max="4871" width="11.28515625" style="288" customWidth="1"/>
    <col min="4872" max="4872" width="15.140625" style="288" customWidth="1"/>
    <col min="4873" max="4873" width="14.42578125" style="288" customWidth="1"/>
    <col min="4874" max="5120" width="9.140625" style="288"/>
    <col min="5121" max="5121" width="5.5703125" style="288" customWidth="1"/>
    <col min="5122" max="5122" width="36.140625" style="288" customWidth="1"/>
    <col min="5123" max="5123" width="11.42578125" style="288" customWidth="1"/>
    <col min="5124" max="5124" width="13.7109375" style="288" customWidth="1"/>
    <col min="5125" max="5125" width="13.42578125" style="288" customWidth="1"/>
    <col min="5126" max="5126" width="16.42578125" style="288" customWidth="1"/>
    <col min="5127" max="5127" width="11.28515625" style="288" customWidth="1"/>
    <col min="5128" max="5128" width="15.140625" style="288" customWidth="1"/>
    <col min="5129" max="5129" width="14.42578125" style="288" customWidth="1"/>
    <col min="5130" max="5376" width="9.140625" style="288"/>
    <col min="5377" max="5377" width="5.5703125" style="288" customWidth="1"/>
    <col min="5378" max="5378" width="36.140625" style="288" customWidth="1"/>
    <col min="5379" max="5379" width="11.42578125" style="288" customWidth="1"/>
    <col min="5380" max="5380" width="13.7109375" style="288" customWidth="1"/>
    <col min="5381" max="5381" width="13.42578125" style="288" customWidth="1"/>
    <col min="5382" max="5382" width="16.42578125" style="288" customWidth="1"/>
    <col min="5383" max="5383" width="11.28515625" style="288" customWidth="1"/>
    <col min="5384" max="5384" width="15.140625" style="288" customWidth="1"/>
    <col min="5385" max="5385" width="14.42578125" style="288" customWidth="1"/>
    <col min="5386" max="5632" width="9.140625" style="288"/>
    <col min="5633" max="5633" width="5.5703125" style="288" customWidth="1"/>
    <col min="5634" max="5634" width="36.140625" style="288" customWidth="1"/>
    <col min="5635" max="5635" width="11.42578125" style="288" customWidth="1"/>
    <col min="5636" max="5636" width="13.7109375" style="288" customWidth="1"/>
    <col min="5637" max="5637" width="13.42578125" style="288" customWidth="1"/>
    <col min="5638" max="5638" width="16.42578125" style="288" customWidth="1"/>
    <col min="5639" max="5639" width="11.28515625" style="288" customWidth="1"/>
    <col min="5640" max="5640" width="15.140625" style="288" customWidth="1"/>
    <col min="5641" max="5641" width="14.42578125" style="288" customWidth="1"/>
    <col min="5642" max="5888" width="9.140625" style="288"/>
    <col min="5889" max="5889" width="5.5703125" style="288" customWidth="1"/>
    <col min="5890" max="5890" width="36.140625" style="288" customWidth="1"/>
    <col min="5891" max="5891" width="11.42578125" style="288" customWidth="1"/>
    <col min="5892" max="5892" width="13.7109375" style="288" customWidth="1"/>
    <col min="5893" max="5893" width="13.42578125" style="288" customWidth="1"/>
    <col min="5894" max="5894" width="16.42578125" style="288" customWidth="1"/>
    <col min="5895" max="5895" width="11.28515625" style="288" customWidth="1"/>
    <col min="5896" max="5896" width="15.140625" style="288" customWidth="1"/>
    <col min="5897" max="5897" width="14.42578125" style="288" customWidth="1"/>
    <col min="5898" max="6144" width="9.140625" style="288"/>
    <col min="6145" max="6145" width="5.5703125" style="288" customWidth="1"/>
    <col min="6146" max="6146" width="36.140625" style="288" customWidth="1"/>
    <col min="6147" max="6147" width="11.42578125" style="288" customWidth="1"/>
    <col min="6148" max="6148" width="13.7109375" style="288" customWidth="1"/>
    <col min="6149" max="6149" width="13.42578125" style="288" customWidth="1"/>
    <col min="6150" max="6150" width="16.42578125" style="288" customWidth="1"/>
    <col min="6151" max="6151" width="11.28515625" style="288" customWidth="1"/>
    <col min="6152" max="6152" width="15.140625" style="288" customWidth="1"/>
    <col min="6153" max="6153" width="14.42578125" style="288" customWidth="1"/>
    <col min="6154" max="6400" width="9.140625" style="288"/>
    <col min="6401" max="6401" width="5.5703125" style="288" customWidth="1"/>
    <col min="6402" max="6402" width="36.140625" style="288" customWidth="1"/>
    <col min="6403" max="6403" width="11.42578125" style="288" customWidth="1"/>
    <col min="6404" max="6404" width="13.7109375" style="288" customWidth="1"/>
    <col min="6405" max="6405" width="13.42578125" style="288" customWidth="1"/>
    <col min="6406" max="6406" width="16.42578125" style="288" customWidth="1"/>
    <col min="6407" max="6407" width="11.28515625" style="288" customWidth="1"/>
    <col min="6408" max="6408" width="15.140625" style="288" customWidth="1"/>
    <col min="6409" max="6409" width="14.42578125" style="288" customWidth="1"/>
    <col min="6410" max="6656" width="9.140625" style="288"/>
    <col min="6657" max="6657" width="5.5703125" style="288" customWidth="1"/>
    <col min="6658" max="6658" width="36.140625" style="288" customWidth="1"/>
    <col min="6659" max="6659" width="11.42578125" style="288" customWidth="1"/>
    <col min="6660" max="6660" width="13.7109375" style="288" customWidth="1"/>
    <col min="6661" max="6661" width="13.42578125" style="288" customWidth="1"/>
    <col min="6662" max="6662" width="16.42578125" style="288" customWidth="1"/>
    <col min="6663" max="6663" width="11.28515625" style="288" customWidth="1"/>
    <col min="6664" max="6664" width="15.140625" style="288" customWidth="1"/>
    <col min="6665" max="6665" width="14.42578125" style="288" customWidth="1"/>
    <col min="6666" max="6912" width="9.140625" style="288"/>
    <col min="6913" max="6913" width="5.5703125" style="288" customWidth="1"/>
    <col min="6914" max="6914" width="36.140625" style="288" customWidth="1"/>
    <col min="6915" max="6915" width="11.42578125" style="288" customWidth="1"/>
    <col min="6916" max="6916" width="13.7109375" style="288" customWidth="1"/>
    <col min="6917" max="6917" width="13.42578125" style="288" customWidth="1"/>
    <col min="6918" max="6918" width="16.42578125" style="288" customWidth="1"/>
    <col min="6919" max="6919" width="11.28515625" style="288" customWidth="1"/>
    <col min="6920" max="6920" width="15.140625" style="288" customWidth="1"/>
    <col min="6921" max="6921" width="14.42578125" style="288" customWidth="1"/>
    <col min="6922" max="7168" width="9.140625" style="288"/>
    <col min="7169" max="7169" width="5.5703125" style="288" customWidth="1"/>
    <col min="7170" max="7170" width="36.140625" style="288" customWidth="1"/>
    <col min="7171" max="7171" width="11.42578125" style="288" customWidth="1"/>
    <col min="7172" max="7172" width="13.7109375" style="288" customWidth="1"/>
    <col min="7173" max="7173" width="13.42578125" style="288" customWidth="1"/>
    <col min="7174" max="7174" width="16.42578125" style="288" customWidth="1"/>
    <col min="7175" max="7175" width="11.28515625" style="288" customWidth="1"/>
    <col min="7176" max="7176" width="15.140625" style="288" customWidth="1"/>
    <col min="7177" max="7177" width="14.42578125" style="288" customWidth="1"/>
    <col min="7178" max="7424" width="9.140625" style="288"/>
    <col min="7425" max="7425" width="5.5703125" style="288" customWidth="1"/>
    <col min="7426" max="7426" width="36.140625" style="288" customWidth="1"/>
    <col min="7427" max="7427" width="11.42578125" style="288" customWidth="1"/>
    <col min="7428" max="7428" width="13.7109375" style="288" customWidth="1"/>
    <col min="7429" max="7429" width="13.42578125" style="288" customWidth="1"/>
    <col min="7430" max="7430" width="16.42578125" style="288" customWidth="1"/>
    <col min="7431" max="7431" width="11.28515625" style="288" customWidth="1"/>
    <col min="7432" max="7432" width="15.140625" style="288" customWidth="1"/>
    <col min="7433" max="7433" width="14.42578125" style="288" customWidth="1"/>
    <col min="7434" max="7680" width="9.140625" style="288"/>
    <col min="7681" max="7681" width="5.5703125" style="288" customWidth="1"/>
    <col min="7682" max="7682" width="36.140625" style="288" customWidth="1"/>
    <col min="7683" max="7683" width="11.42578125" style="288" customWidth="1"/>
    <col min="7684" max="7684" width="13.7109375" style="288" customWidth="1"/>
    <col min="7685" max="7685" width="13.42578125" style="288" customWidth="1"/>
    <col min="7686" max="7686" width="16.42578125" style="288" customWidth="1"/>
    <col min="7687" max="7687" width="11.28515625" style="288" customWidth="1"/>
    <col min="7688" max="7688" width="15.140625" style="288" customWidth="1"/>
    <col min="7689" max="7689" width="14.42578125" style="288" customWidth="1"/>
    <col min="7690" max="7936" width="9.140625" style="288"/>
    <col min="7937" max="7937" width="5.5703125" style="288" customWidth="1"/>
    <col min="7938" max="7938" width="36.140625" style="288" customWidth="1"/>
    <col min="7939" max="7939" width="11.42578125" style="288" customWidth="1"/>
    <col min="7940" max="7940" width="13.7109375" style="288" customWidth="1"/>
    <col min="7941" max="7941" width="13.42578125" style="288" customWidth="1"/>
    <col min="7942" max="7942" width="16.42578125" style="288" customWidth="1"/>
    <col min="7943" max="7943" width="11.28515625" style="288" customWidth="1"/>
    <col min="7944" max="7944" width="15.140625" style="288" customWidth="1"/>
    <col min="7945" max="7945" width="14.42578125" style="288" customWidth="1"/>
    <col min="7946" max="8192" width="9.140625" style="288"/>
    <col min="8193" max="8193" width="5.5703125" style="288" customWidth="1"/>
    <col min="8194" max="8194" width="36.140625" style="288" customWidth="1"/>
    <col min="8195" max="8195" width="11.42578125" style="288" customWidth="1"/>
    <col min="8196" max="8196" width="13.7109375" style="288" customWidth="1"/>
    <col min="8197" max="8197" width="13.42578125" style="288" customWidth="1"/>
    <col min="8198" max="8198" width="16.42578125" style="288" customWidth="1"/>
    <col min="8199" max="8199" width="11.28515625" style="288" customWidth="1"/>
    <col min="8200" max="8200" width="15.140625" style="288" customWidth="1"/>
    <col min="8201" max="8201" width="14.42578125" style="288" customWidth="1"/>
    <col min="8202" max="8448" width="9.140625" style="288"/>
    <col min="8449" max="8449" width="5.5703125" style="288" customWidth="1"/>
    <col min="8450" max="8450" width="36.140625" style="288" customWidth="1"/>
    <col min="8451" max="8451" width="11.42578125" style="288" customWidth="1"/>
    <col min="8452" max="8452" width="13.7109375" style="288" customWidth="1"/>
    <col min="8453" max="8453" width="13.42578125" style="288" customWidth="1"/>
    <col min="8454" max="8454" width="16.42578125" style="288" customWidth="1"/>
    <col min="8455" max="8455" width="11.28515625" style="288" customWidth="1"/>
    <col min="8456" max="8456" width="15.140625" style="288" customWidth="1"/>
    <col min="8457" max="8457" width="14.42578125" style="288" customWidth="1"/>
    <col min="8458" max="8704" width="9.140625" style="288"/>
    <col min="8705" max="8705" width="5.5703125" style="288" customWidth="1"/>
    <col min="8706" max="8706" width="36.140625" style="288" customWidth="1"/>
    <col min="8707" max="8707" width="11.42578125" style="288" customWidth="1"/>
    <col min="8708" max="8708" width="13.7109375" style="288" customWidth="1"/>
    <col min="8709" max="8709" width="13.42578125" style="288" customWidth="1"/>
    <col min="8710" max="8710" width="16.42578125" style="288" customWidth="1"/>
    <col min="8711" max="8711" width="11.28515625" style="288" customWidth="1"/>
    <col min="8712" max="8712" width="15.140625" style="288" customWidth="1"/>
    <col min="8713" max="8713" width="14.42578125" style="288" customWidth="1"/>
    <col min="8714" max="8960" width="9.140625" style="288"/>
    <col min="8961" max="8961" width="5.5703125" style="288" customWidth="1"/>
    <col min="8962" max="8962" width="36.140625" style="288" customWidth="1"/>
    <col min="8963" max="8963" width="11.42578125" style="288" customWidth="1"/>
    <col min="8964" max="8964" width="13.7109375" style="288" customWidth="1"/>
    <col min="8965" max="8965" width="13.42578125" style="288" customWidth="1"/>
    <col min="8966" max="8966" width="16.42578125" style="288" customWidth="1"/>
    <col min="8967" max="8967" width="11.28515625" style="288" customWidth="1"/>
    <col min="8968" max="8968" width="15.140625" style="288" customWidth="1"/>
    <col min="8969" max="8969" width="14.42578125" style="288" customWidth="1"/>
    <col min="8970" max="9216" width="9.140625" style="288"/>
    <col min="9217" max="9217" width="5.5703125" style="288" customWidth="1"/>
    <col min="9218" max="9218" width="36.140625" style="288" customWidth="1"/>
    <col min="9219" max="9219" width="11.42578125" style="288" customWidth="1"/>
    <col min="9220" max="9220" width="13.7109375" style="288" customWidth="1"/>
    <col min="9221" max="9221" width="13.42578125" style="288" customWidth="1"/>
    <col min="9222" max="9222" width="16.42578125" style="288" customWidth="1"/>
    <col min="9223" max="9223" width="11.28515625" style="288" customWidth="1"/>
    <col min="9224" max="9224" width="15.140625" style="288" customWidth="1"/>
    <col min="9225" max="9225" width="14.42578125" style="288" customWidth="1"/>
    <col min="9226" max="9472" width="9.140625" style="288"/>
    <col min="9473" max="9473" width="5.5703125" style="288" customWidth="1"/>
    <col min="9474" max="9474" width="36.140625" style="288" customWidth="1"/>
    <col min="9475" max="9475" width="11.42578125" style="288" customWidth="1"/>
    <col min="9476" max="9476" width="13.7109375" style="288" customWidth="1"/>
    <col min="9477" max="9477" width="13.42578125" style="288" customWidth="1"/>
    <col min="9478" max="9478" width="16.42578125" style="288" customWidth="1"/>
    <col min="9479" max="9479" width="11.28515625" style="288" customWidth="1"/>
    <col min="9480" max="9480" width="15.140625" style="288" customWidth="1"/>
    <col min="9481" max="9481" width="14.42578125" style="288" customWidth="1"/>
    <col min="9482" max="9728" width="9.140625" style="288"/>
    <col min="9729" max="9729" width="5.5703125" style="288" customWidth="1"/>
    <col min="9730" max="9730" width="36.140625" style="288" customWidth="1"/>
    <col min="9731" max="9731" width="11.42578125" style="288" customWidth="1"/>
    <col min="9732" max="9732" width="13.7109375" style="288" customWidth="1"/>
    <col min="9733" max="9733" width="13.42578125" style="288" customWidth="1"/>
    <col min="9734" max="9734" width="16.42578125" style="288" customWidth="1"/>
    <col min="9735" max="9735" width="11.28515625" style="288" customWidth="1"/>
    <col min="9736" max="9736" width="15.140625" style="288" customWidth="1"/>
    <col min="9737" max="9737" width="14.42578125" style="288" customWidth="1"/>
    <col min="9738" max="9984" width="9.140625" style="288"/>
    <col min="9985" max="9985" width="5.5703125" style="288" customWidth="1"/>
    <col min="9986" max="9986" width="36.140625" style="288" customWidth="1"/>
    <col min="9987" max="9987" width="11.42578125" style="288" customWidth="1"/>
    <col min="9988" max="9988" width="13.7109375" style="288" customWidth="1"/>
    <col min="9989" max="9989" width="13.42578125" style="288" customWidth="1"/>
    <col min="9990" max="9990" width="16.42578125" style="288" customWidth="1"/>
    <col min="9991" max="9991" width="11.28515625" style="288" customWidth="1"/>
    <col min="9992" max="9992" width="15.140625" style="288" customWidth="1"/>
    <col min="9993" max="9993" width="14.42578125" style="288" customWidth="1"/>
    <col min="9994" max="10240" width="9.140625" style="288"/>
    <col min="10241" max="10241" width="5.5703125" style="288" customWidth="1"/>
    <col min="10242" max="10242" width="36.140625" style="288" customWidth="1"/>
    <col min="10243" max="10243" width="11.42578125" style="288" customWidth="1"/>
    <col min="10244" max="10244" width="13.7109375" style="288" customWidth="1"/>
    <col min="10245" max="10245" width="13.42578125" style="288" customWidth="1"/>
    <col min="10246" max="10246" width="16.42578125" style="288" customWidth="1"/>
    <col min="10247" max="10247" width="11.28515625" style="288" customWidth="1"/>
    <col min="10248" max="10248" width="15.140625" style="288" customWidth="1"/>
    <col min="10249" max="10249" width="14.42578125" style="288" customWidth="1"/>
    <col min="10250" max="10496" width="9.140625" style="288"/>
    <col min="10497" max="10497" width="5.5703125" style="288" customWidth="1"/>
    <col min="10498" max="10498" width="36.140625" style="288" customWidth="1"/>
    <col min="10499" max="10499" width="11.42578125" style="288" customWidth="1"/>
    <col min="10500" max="10500" width="13.7109375" style="288" customWidth="1"/>
    <col min="10501" max="10501" width="13.42578125" style="288" customWidth="1"/>
    <col min="10502" max="10502" width="16.42578125" style="288" customWidth="1"/>
    <col min="10503" max="10503" width="11.28515625" style="288" customWidth="1"/>
    <col min="10504" max="10504" width="15.140625" style="288" customWidth="1"/>
    <col min="10505" max="10505" width="14.42578125" style="288" customWidth="1"/>
    <col min="10506" max="10752" width="9.140625" style="288"/>
    <col min="10753" max="10753" width="5.5703125" style="288" customWidth="1"/>
    <col min="10754" max="10754" width="36.140625" style="288" customWidth="1"/>
    <col min="10755" max="10755" width="11.42578125" style="288" customWidth="1"/>
    <col min="10756" max="10756" width="13.7109375" style="288" customWidth="1"/>
    <col min="10757" max="10757" width="13.42578125" style="288" customWidth="1"/>
    <col min="10758" max="10758" width="16.42578125" style="288" customWidth="1"/>
    <col min="10759" max="10759" width="11.28515625" style="288" customWidth="1"/>
    <col min="10760" max="10760" width="15.140625" style="288" customWidth="1"/>
    <col min="10761" max="10761" width="14.42578125" style="288" customWidth="1"/>
    <col min="10762" max="11008" width="9.140625" style="288"/>
    <col min="11009" max="11009" width="5.5703125" style="288" customWidth="1"/>
    <col min="11010" max="11010" width="36.140625" style="288" customWidth="1"/>
    <col min="11011" max="11011" width="11.42578125" style="288" customWidth="1"/>
    <col min="11012" max="11012" width="13.7109375" style="288" customWidth="1"/>
    <col min="11013" max="11013" width="13.42578125" style="288" customWidth="1"/>
    <col min="11014" max="11014" width="16.42578125" style="288" customWidth="1"/>
    <col min="11015" max="11015" width="11.28515625" style="288" customWidth="1"/>
    <col min="11016" max="11016" width="15.140625" style="288" customWidth="1"/>
    <col min="11017" max="11017" width="14.42578125" style="288" customWidth="1"/>
    <col min="11018" max="11264" width="9.140625" style="288"/>
    <col min="11265" max="11265" width="5.5703125" style="288" customWidth="1"/>
    <col min="11266" max="11266" width="36.140625" style="288" customWidth="1"/>
    <col min="11267" max="11267" width="11.42578125" style="288" customWidth="1"/>
    <col min="11268" max="11268" width="13.7109375" style="288" customWidth="1"/>
    <col min="11269" max="11269" width="13.42578125" style="288" customWidth="1"/>
    <col min="11270" max="11270" width="16.42578125" style="288" customWidth="1"/>
    <col min="11271" max="11271" width="11.28515625" style="288" customWidth="1"/>
    <col min="11272" max="11272" width="15.140625" style="288" customWidth="1"/>
    <col min="11273" max="11273" width="14.42578125" style="288" customWidth="1"/>
    <col min="11274" max="11520" width="9.140625" style="288"/>
    <col min="11521" max="11521" width="5.5703125" style="288" customWidth="1"/>
    <col min="11522" max="11522" width="36.140625" style="288" customWidth="1"/>
    <col min="11523" max="11523" width="11.42578125" style="288" customWidth="1"/>
    <col min="11524" max="11524" width="13.7109375" style="288" customWidth="1"/>
    <col min="11525" max="11525" width="13.42578125" style="288" customWidth="1"/>
    <col min="11526" max="11526" width="16.42578125" style="288" customWidth="1"/>
    <col min="11527" max="11527" width="11.28515625" style="288" customWidth="1"/>
    <col min="11528" max="11528" width="15.140625" style="288" customWidth="1"/>
    <col min="11529" max="11529" width="14.42578125" style="288" customWidth="1"/>
    <col min="11530" max="11776" width="9.140625" style="288"/>
    <col min="11777" max="11777" width="5.5703125" style="288" customWidth="1"/>
    <col min="11778" max="11778" width="36.140625" style="288" customWidth="1"/>
    <col min="11779" max="11779" width="11.42578125" style="288" customWidth="1"/>
    <col min="11780" max="11780" width="13.7109375" style="288" customWidth="1"/>
    <col min="11781" max="11781" width="13.42578125" style="288" customWidth="1"/>
    <col min="11782" max="11782" width="16.42578125" style="288" customWidth="1"/>
    <col min="11783" max="11783" width="11.28515625" style="288" customWidth="1"/>
    <col min="11784" max="11784" width="15.140625" style="288" customWidth="1"/>
    <col min="11785" max="11785" width="14.42578125" style="288" customWidth="1"/>
    <col min="11786" max="12032" width="9.140625" style="288"/>
    <col min="12033" max="12033" width="5.5703125" style="288" customWidth="1"/>
    <col min="12034" max="12034" width="36.140625" style="288" customWidth="1"/>
    <col min="12035" max="12035" width="11.42578125" style="288" customWidth="1"/>
    <col min="12036" max="12036" width="13.7109375" style="288" customWidth="1"/>
    <col min="12037" max="12037" width="13.42578125" style="288" customWidth="1"/>
    <col min="12038" max="12038" width="16.42578125" style="288" customWidth="1"/>
    <col min="12039" max="12039" width="11.28515625" style="288" customWidth="1"/>
    <col min="12040" max="12040" width="15.140625" style="288" customWidth="1"/>
    <col min="12041" max="12041" width="14.42578125" style="288" customWidth="1"/>
    <col min="12042" max="12288" width="9.140625" style="288"/>
    <col min="12289" max="12289" width="5.5703125" style="288" customWidth="1"/>
    <col min="12290" max="12290" width="36.140625" style="288" customWidth="1"/>
    <col min="12291" max="12291" width="11.42578125" style="288" customWidth="1"/>
    <col min="12292" max="12292" width="13.7109375" style="288" customWidth="1"/>
    <col min="12293" max="12293" width="13.42578125" style="288" customWidth="1"/>
    <col min="12294" max="12294" width="16.42578125" style="288" customWidth="1"/>
    <col min="12295" max="12295" width="11.28515625" style="288" customWidth="1"/>
    <col min="12296" max="12296" width="15.140625" style="288" customWidth="1"/>
    <col min="12297" max="12297" width="14.42578125" style="288" customWidth="1"/>
    <col min="12298" max="12544" width="9.140625" style="288"/>
    <col min="12545" max="12545" width="5.5703125" style="288" customWidth="1"/>
    <col min="12546" max="12546" width="36.140625" style="288" customWidth="1"/>
    <col min="12547" max="12547" width="11.42578125" style="288" customWidth="1"/>
    <col min="12548" max="12548" width="13.7109375" style="288" customWidth="1"/>
    <col min="12549" max="12549" width="13.42578125" style="288" customWidth="1"/>
    <col min="12550" max="12550" width="16.42578125" style="288" customWidth="1"/>
    <col min="12551" max="12551" width="11.28515625" style="288" customWidth="1"/>
    <col min="12552" max="12552" width="15.140625" style="288" customWidth="1"/>
    <col min="12553" max="12553" width="14.42578125" style="288" customWidth="1"/>
    <col min="12554" max="12800" width="9.140625" style="288"/>
    <col min="12801" max="12801" width="5.5703125" style="288" customWidth="1"/>
    <col min="12802" max="12802" width="36.140625" style="288" customWidth="1"/>
    <col min="12803" max="12803" width="11.42578125" style="288" customWidth="1"/>
    <col min="12804" max="12804" width="13.7109375" style="288" customWidth="1"/>
    <col min="12805" max="12805" width="13.42578125" style="288" customWidth="1"/>
    <col min="12806" max="12806" width="16.42578125" style="288" customWidth="1"/>
    <col min="12807" max="12807" width="11.28515625" style="288" customWidth="1"/>
    <col min="12808" max="12808" width="15.140625" style="288" customWidth="1"/>
    <col min="12809" max="12809" width="14.42578125" style="288" customWidth="1"/>
    <col min="12810" max="13056" width="9.140625" style="288"/>
    <col min="13057" max="13057" width="5.5703125" style="288" customWidth="1"/>
    <col min="13058" max="13058" width="36.140625" style="288" customWidth="1"/>
    <col min="13059" max="13059" width="11.42578125" style="288" customWidth="1"/>
    <col min="13060" max="13060" width="13.7109375" style="288" customWidth="1"/>
    <col min="13061" max="13061" width="13.42578125" style="288" customWidth="1"/>
    <col min="13062" max="13062" width="16.42578125" style="288" customWidth="1"/>
    <col min="13063" max="13063" width="11.28515625" style="288" customWidth="1"/>
    <col min="13064" max="13064" width="15.140625" style="288" customWidth="1"/>
    <col min="13065" max="13065" width="14.42578125" style="288" customWidth="1"/>
    <col min="13066" max="13312" width="9.140625" style="288"/>
    <col min="13313" max="13313" width="5.5703125" style="288" customWidth="1"/>
    <col min="13314" max="13314" width="36.140625" style="288" customWidth="1"/>
    <col min="13315" max="13315" width="11.42578125" style="288" customWidth="1"/>
    <col min="13316" max="13316" width="13.7109375" style="288" customWidth="1"/>
    <col min="13317" max="13317" width="13.42578125" style="288" customWidth="1"/>
    <col min="13318" max="13318" width="16.42578125" style="288" customWidth="1"/>
    <col min="13319" max="13319" width="11.28515625" style="288" customWidth="1"/>
    <col min="13320" max="13320" width="15.140625" style="288" customWidth="1"/>
    <col min="13321" max="13321" width="14.42578125" style="288" customWidth="1"/>
    <col min="13322" max="13568" width="9.140625" style="288"/>
    <col min="13569" max="13569" width="5.5703125" style="288" customWidth="1"/>
    <col min="13570" max="13570" width="36.140625" style="288" customWidth="1"/>
    <col min="13571" max="13571" width="11.42578125" style="288" customWidth="1"/>
    <col min="13572" max="13572" width="13.7109375" style="288" customWidth="1"/>
    <col min="13573" max="13573" width="13.42578125" style="288" customWidth="1"/>
    <col min="13574" max="13574" width="16.42578125" style="288" customWidth="1"/>
    <col min="13575" max="13575" width="11.28515625" style="288" customWidth="1"/>
    <col min="13576" max="13576" width="15.140625" style="288" customWidth="1"/>
    <col min="13577" max="13577" width="14.42578125" style="288" customWidth="1"/>
    <col min="13578" max="13824" width="9.140625" style="288"/>
    <col min="13825" max="13825" width="5.5703125" style="288" customWidth="1"/>
    <col min="13826" max="13826" width="36.140625" style="288" customWidth="1"/>
    <col min="13827" max="13827" width="11.42578125" style="288" customWidth="1"/>
    <col min="13828" max="13828" width="13.7109375" style="288" customWidth="1"/>
    <col min="13829" max="13829" width="13.42578125" style="288" customWidth="1"/>
    <col min="13830" max="13830" width="16.42578125" style="288" customWidth="1"/>
    <col min="13831" max="13831" width="11.28515625" style="288" customWidth="1"/>
    <col min="13832" max="13832" width="15.140625" style="288" customWidth="1"/>
    <col min="13833" max="13833" width="14.42578125" style="288" customWidth="1"/>
    <col min="13834" max="14080" width="9.140625" style="288"/>
    <col min="14081" max="14081" width="5.5703125" style="288" customWidth="1"/>
    <col min="14082" max="14082" width="36.140625" style="288" customWidth="1"/>
    <col min="14083" max="14083" width="11.42578125" style="288" customWidth="1"/>
    <col min="14084" max="14084" width="13.7109375" style="288" customWidth="1"/>
    <col min="14085" max="14085" width="13.42578125" style="288" customWidth="1"/>
    <col min="14086" max="14086" width="16.42578125" style="288" customWidth="1"/>
    <col min="14087" max="14087" width="11.28515625" style="288" customWidth="1"/>
    <col min="14088" max="14088" width="15.140625" style="288" customWidth="1"/>
    <col min="14089" max="14089" width="14.42578125" style="288" customWidth="1"/>
    <col min="14090" max="14336" width="9.140625" style="288"/>
    <col min="14337" max="14337" width="5.5703125" style="288" customWidth="1"/>
    <col min="14338" max="14338" width="36.140625" style="288" customWidth="1"/>
    <col min="14339" max="14339" width="11.42578125" style="288" customWidth="1"/>
    <col min="14340" max="14340" width="13.7109375" style="288" customWidth="1"/>
    <col min="14341" max="14341" width="13.42578125" style="288" customWidth="1"/>
    <col min="14342" max="14342" width="16.42578125" style="288" customWidth="1"/>
    <col min="14343" max="14343" width="11.28515625" style="288" customWidth="1"/>
    <col min="14344" max="14344" width="15.140625" style="288" customWidth="1"/>
    <col min="14345" max="14345" width="14.42578125" style="288" customWidth="1"/>
    <col min="14346" max="14592" width="9.140625" style="288"/>
    <col min="14593" max="14593" width="5.5703125" style="288" customWidth="1"/>
    <col min="14594" max="14594" width="36.140625" style="288" customWidth="1"/>
    <col min="14595" max="14595" width="11.42578125" style="288" customWidth="1"/>
    <col min="14596" max="14596" width="13.7109375" style="288" customWidth="1"/>
    <col min="14597" max="14597" width="13.42578125" style="288" customWidth="1"/>
    <col min="14598" max="14598" width="16.42578125" style="288" customWidth="1"/>
    <col min="14599" max="14599" width="11.28515625" style="288" customWidth="1"/>
    <col min="14600" max="14600" width="15.140625" style="288" customWidth="1"/>
    <col min="14601" max="14601" width="14.42578125" style="288" customWidth="1"/>
    <col min="14602" max="14848" width="9.140625" style="288"/>
    <col min="14849" max="14849" width="5.5703125" style="288" customWidth="1"/>
    <col min="14850" max="14850" width="36.140625" style="288" customWidth="1"/>
    <col min="14851" max="14851" width="11.42578125" style="288" customWidth="1"/>
    <col min="14852" max="14852" width="13.7109375" style="288" customWidth="1"/>
    <col min="14853" max="14853" width="13.42578125" style="288" customWidth="1"/>
    <col min="14854" max="14854" width="16.42578125" style="288" customWidth="1"/>
    <col min="14855" max="14855" width="11.28515625" style="288" customWidth="1"/>
    <col min="14856" max="14856" width="15.140625" style="288" customWidth="1"/>
    <col min="14857" max="14857" width="14.42578125" style="288" customWidth="1"/>
    <col min="14858" max="15104" width="9.140625" style="288"/>
    <col min="15105" max="15105" width="5.5703125" style="288" customWidth="1"/>
    <col min="15106" max="15106" width="36.140625" style="288" customWidth="1"/>
    <col min="15107" max="15107" width="11.42578125" style="288" customWidth="1"/>
    <col min="15108" max="15108" width="13.7109375" style="288" customWidth="1"/>
    <col min="15109" max="15109" width="13.42578125" style="288" customWidth="1"/>
    <col min="15110" max="15110" width="16.42578125" style="288" customWidth="1"/>
    <col min="15111" max="15111" width="11.28515625" style="288" customWidth="1"/>
    <col min="15112" max="15112" width="15.140625" style="288" customWidth="1"/>
    <col min="15113" max="15113" width="14.42578125" style="288" customWidth="1"/>
    <col min="15114" max="15360" width="9.140625" style="288"/>
    <col min="15361" max="15361" width="5.5703125" style="288" customWidth="1"/>
    <col min="15362" max="15362" width="36.140625" style="288" customWidth="1"/>
    <col min="15363" max="15363" width="11.42578125" style="288" customWidth="1"/>
    <col min="15364" max="15364" width="13.7109375" style="288" customWidth="1"/>
    <col min="15365" max="15365" width="13.42578125" style="288" customWidth="1"/>
    <col min="15366" max="15366" width="16.42578125" style="288" customWidth="1"/>
    <col min="15367" max="15367" width="11.28515625" style="288" customWidth="1"/>
    <col min="15368" max="15368" width="15.140625" style="288" customWidth="1"/>
    <col min="15369" max="15369" width="14.42578125" style="288" customWidth="1"/>
    <col min="15370" max="15616" width="9.140625" style="288"/>
    <col min="15617" max="15617" width="5.5703125" style="288" customWidth="1"/>
    <col min="15618" max="15618" width="36.140625" style="288" customWidth="1"/>
    <col min="15619" max="15619" width="11.42578125" style="288" customWidth="1"/>
    <col min="15620" max="15620" width="13.7109375" style="288" customWidth="1"/>
    <col min="15621" max="15621" width="13.42578125" style="288" customWidth="1"/>
    <col min="15622" max="15622" width="16.42578125" style="288" customWidth="1"/>
    <col min="15623" max="15623" width="11.28515625" style="288" customWidth="1"/>
    <col min="15624" max="15624" width="15.140625" style="288" customWidth="1"/>
    <col min="15625" max="15625" width="14.42578125" style="288" customWidth="1"/>
    <col min="15626" max="15872" width="9.140625" style="288"/>
    <col min="15873" max="15873" width="5.5703125" style="288" customWidth="1"/>
    <col min="15874" max="15874" width="36.140625" style="288" customWidth="1"/>
    <col min="15875" max="15875" width="11.42578125" style="288" customWidth="1"/>
    <col min="15876" max="15876" width="13.7109375" style="288" customWidth="1"/>
    <col min="15877" max="15877" width="13.42578125" style="288" customWidth="1"/>
    <col min="15878" max="15878" width="16.42578125" style="288" customWidth="1"/>
    <col min="15879" max="15879" width="11.28515625" style="288" customWidth="1"/>
    <col min="15880" max="15880" width="15.140625" style="288" customWidth="1"/>
    <col min="15881" max="15881" width="14.42578125" style="288" customWidth="1"/>
    <col min="15882" max="16128" width="9.140625" style="288"/>
    <col min="16129" max="16129" width="5.5703125" style="288" customWidth="1"/>
    <col min="16130" max="16130" width="36.140625" style="288" customWidth="1"/>
    <col min="16131" max="16131" width="11.42578125" style="288" customWidth="1"/>
    <col min="16132" max="16132" width="13.7109375" style="288" customWidth="1"/>
    <col min="16133" max="16133" width="13.42578125" style="288" customWidth="1"/>
    <col min="16134" max="16134" width="16.42578125" style="288" customWidth="1"/>
    <col min="16135" max="16135" width="11.28515625" style="288" customWidth="1"/>
    <col min="16136" max="16136" width="15.140625" style="288" customWidth="1"/>
    <col min="16137" max="16137" width="14.42578125" style="288" customWidth="1"/>
    <col min="16138" max="16384" width="9.140625" style="288"/>
  </cols>
  <sheetData>
    <row r="1" spans="1:10" s="1" customFormat="1" ht="6" customHeight="1"/>
    <row r="2" spans="1:10" s="1" customFormat="1" ht="20.25">
      <c r="A2" s="609" t="s">
        <v>753</v>
      </c>
      <c r="B2" s="609"/>
      <c r="C2" s="609"/>
      <c r="D2" s="609"/>
      <c r="E2" s="609"/>
    </row>
    <row r="3" spans="1:10" s="1" customFormat="1" ht="13.5"/>
    <row r="4" spans="1:10" s="1" customFormat="1" ht="37.5" customHeight="1">
      <c r="A4" s="628" t="s">
        <v>754</v>
      </c>
      <c r="B4" s="628"/>
      <c r="C4" s="628"/>
      <c r="D4" s="628"/>
      <c r="E4" s="628"/>
    </row>
    <row r="5" spans="1:10" s="1" customFormat="1" ht="8.25" customHeight="1">
      <c r="A5" s="441" t="s">
        <v>755</v>
      </c>
      <c r="B5" s="441"/>
      <c r="C5" s="441"/>
      <c r="D5" s="441"/>
    </row>
    <row r="6" spans="1:10" s="1" customFormat="1" ht="14.25" thickBot="1">
      <c r="E6" s="164" t="s">
        <v>176</v>
      </c>
    </row>
    <row r="7" spans="1:10" s="1" customFormat="1" ht="30" customHeight="1" thickBot="1">
      <c r="A7" s="629" t="s">
        <v>756</v>
      </c>
      <c r="B7" s="629"/>
      <c r="C7" s="629" t="s">
        <v>757</v>
      </c>
      <c r="D7" s="631" t="s">
        <v>7</v>
      </c>
      <c r="E7" s="632"/>
    </row>
    <row r="8" spans="1:10" s="1" customFormat="1" ht="29.25" thickBot="1">
      <c r="A8" s="630"/>
      <c r="B8" s="630"/>
      <c r="C8" s="630"/>
      <c r="D8" s="442" t="s">
        <v>758</v>
      </c>
      <c r="E8" s="442" t="s">
        <v>759</v>
      </c>
    </row>
    <row r="9" spans="1:10" s="1" customFormat="1" ht="14.25" thickBot="1">
      <c r="A9" s="170">
        <v>1</v>
      </c>
      <c r="B9" s="170">
        <v>2</v>
      </c>
      <c r="C9" s="170">
        <v>3</v>
      </c>
      <c r="D9" s="170">
        <v>4</v>
      </c>
      <c r="E9" s="170">
        <v>5</v>
      </c>
    </row>
    <row r="10" spans="1:10" s="1" customFormat="1" ht="35.25" customHeight="1" thickBot="1">
      <c r="A10" s="443">
        <v>8000</v>
      </c>
      <c r="B10" s="444" t="s">
        <v>760</v>
      </c>
      <c r="C10" s="445">
        <f>D10+E10</f>
        <v>0</v>
      </c>
      <c r="D10" s="446">
        <f>-E23</f>
        <v>0</v>
      </c>
      <c r="E10" s="174">
        <f>-F23</f>
        <v>0</v>
      </c>
    </row>
    <row r="11" spans="1:10">
      <c r="J11" s="447"/>
    </row>
    <row r="12" spans="1:10" hidden="1"/>
    <row r="13" spans="1:10" hidden="1"/>
    <row r="14" spans="1:10" hidden="1"/>
    <row r="15" spans="1:10" ht="18">
      <c r="A15" s="640" t="s">
        <v>761</v>
      </c>
      <c r="B15" s="640"/>
      <c r="C15" s="640"/>
      <c r="D15" s="640"/>
      <c r="E15" s="640"/>
      <c r="F15" s="640"/>
    </row>
    <row r="16" spans="1:10" ht="9" customHeight="1">
      <c r="B16" s="448"/>
    </row>
    <row r="17" spans="1:9" ht="34.5" customHeight="1">
      <c r="A17" s="628" t="s">
        <v>762</v>
      </c>
      <c r="B17" s="628"/>
      <c r="C17" s="628"/>
      <c r="D17" s="628"/>
      <c r="E17" s="628"/>
      <c r="F17" s="628"/>
    </row>
    <row r="18" spans="1:9" ht="14.25" customHeight="1">
      <c r="A18" s="441" t="s">
        <v>763</v>
      </c>
      <c r="B18" s="1"/>
      <c r="C18" s="1"/>
      <c r="D18" s="1"/>
      <c r="E18" s="1"/>
      <c r="F18" s="1"/>
    </row>
    <row r="19" spans="1:9" ht="14.25" customHeight="1" thickBot="1">
      <c r="A19" s="1"/>
      <c r="B19" s="1"/>
      <c r="C19" s="1"/>
      <c r="D19" s="1"/>
      <c r="E19" s="164" t="s">
        <v>176</v>
      </c>
      <c r="F19" s="1"/>
    </row>
    <row r="20" spans="1:9" ht="30" customHeight="1" thickBot="1">
      <c r="A20" s="641" t="s">
        <v>756</v>
      </c>
      <c r="B20" s="643" t="s">
        <v>392</v>
      </c>
      <c r="C20" s="644"/>
      <c r="D20" s="641" t="s">
        <v>6</v>
      </c>
      <c r="E20" s="645" t="s">
        <v>7</v>
      </c>
      <c r="F20" s="646"/>
      <c r="I20" s="449"/>
    </row>
    <row r="21" spans="1:9" ht="27.75" thickBot="1">
      <c r="A21" s="642"/>
      <c r="B21" s="450" t="s">
        <v>393</v>
      </c>
      <c r="C21" s="451" t="s">
        <v>394</v>
      </c>
      <c r="D21" s="642"/>
      <c r="E21" s="452" t="s">
        <v>8</v>
      </c>
      <c r="F21" s="452" t="s">
        <v>9</v>
      </c>
    </row>
    <row r="22" spans="1:9" ht="14.25" thickBot="1">
      <c r="A22" s="170">
        <v>1</v>
      </c>
      <c r="B22" s="170">
        <v>2</v>
      </c>
      <c r="C22" s="170">
        <v>3</v>
      </c>
      <c r="D22" s="170">
        <v>4</v>
      </c>
      <c r="E22" s="170">
        <v>5</v>
      </c>
      <c r="F22" s="170">
        <v>6</v>
      </c>
    </row>
    <row r="23" spans="1:9" s="458" customFormat="1" ht="40.5">
      <c r="A23" s="453">
        <v>8010</v>
      </c>
      <c r="B23" s="454" t="s">
        <v>764</v>
      </c>
      <c r="C23" s="455"/>
      <c r="D23" s="456">
        <f>E23+F23</f>
        <v>0</v>
      </c>
      <c r="E23" s="457">
        <f>E25+E80</f>
        <v>0</v>
      </c>
      <c r="F23" s="457">
        <f>F25+F80</f>
        <v>0</v>
      </c>
    </row>
    <row r="24" spans="1:9" s="458" customFormat="1" ht="14.25">
      <c r="A24" s="459"/>
      <c r="B24" s="460" t="s">
        <v>7</v>
      </c>
      <c r="C24" s="461"/>
      <c r="D24" s="462"/>
      <c r="E24" s="463"/>
      <c r="F24" s="464"/>
    </row>
    <row r="25" spans="1:9" ht="40.5">
      <c r="A25" s="465">
        <v>8100</v>
      </c>
      <c r="B25" s="466" t="s">
        <v>765</v>
      </c>
      <c r="C25" s="467"/>
      <c r="D25" s="468">
        <f>E25+F25</f>
        <v>0</v>
      </c>
      <c r="E25" s="469">
        <f>E27+E55</f>
        <v>0</v>
      </c>
      <c r="F25" s="469">
        <f>F27+F55</f>
        <v>0</v>
      </c>
    </row>
    <row r="26" spans="1:9" ht="13.5">
      <c r="A26" s="465"/>
      <c r="B26" s="470" t="s">
        <v>7</v>
      </c>
      <c r="C26" s="467"/>
      <c r="D26" s="471"/>
      <c r="E26" s="472"/>
      <c r="F26" s="473"/>
    </row>
    <row r="27" spans="1:9" ht="27">
      <c r="A27" s="474">
        <v>8110</v>
      </c>
      <c r="B27" s="475" t="s">
        <v>766</v>
      </c>
      <c r="C27" s="467"/>
      <c r="D27" s="476">
        <f>E27+F27</f>
        <v>0</v>
      </c>
      <c r="E27" s="472">
        <f>E33</f>
        <v>0</v>
      </c>
      <c r="F27" s="477">
        <f>F29+F33</f>
        <v>0</v>
      </c>
    </row>
    <row r="28" spans="1:9" ht="13.5">
      <c r="A28" s="474"/>
      <c r="B28" s="478" t="s">
        <v>7</v>
      </c>
      <c r="C28" s="467"/>
      <c r="D28" s="476"/>
      <c r="E28" s="472"/>
      <c r="F28" s="477"/>
    </row>
    <row r="29" spans="1:9" ht="40.5">
      <c r="A29" s="474">
        <v>8111</v>
      </c>
      <c r="B29" s="479" t="s">
        <v>767</v>
      </c>
      <c r="C29" s="467"/>
      <c r="D29" s="471">
        <f>F29</f>
        <v>0</v>
      </c>
      <c r="E29" s="480" t="s">
        <v>768</v>
      </c>
      <c r="F29" s="473">
        <f>F31+F32</f>
        <v>0</v>
      </c>
    </row>
    <row r="30" spans="1:9" ht="13.5">
      <c r="A30" s="474"/>
      <c r="B30" s="481" t="s">
        <v>524</v>
      </c>
      <c r="C30" s="467"/>
      <c r="D30" s="471"/>
      <c r="E30" s="480"/>
      <c r="F30" s="473"/>
    </row>
    <row r="31" spans="1:9" ht="13.5">
      <c r="A31" s="474">
        <v>8112</v>
      </c>
      <c r="B31" s="482" t="s">
        <v>769</v>
      </c>
      <c r="C31" s="483" t="s">
        <v>770</v>
      </c>
      <c r="D31" s="471">
        <f>F31</f>
        <v>0</v>
      </c>
      <c r="E31" s="480" t="s">
        <v>768</v>
      </c>
      <c r="F31" s="473"/>
    </row>
    <row r="32" spans="1:9" ht="13.5">
      <c r="A32" s="474">
        <v>8113</v>
      </c>
      <c r="B32" s="482" t="s">
        <v>771</v>
      </c>
      <c r="C32" s="483" t="s">
        <v>772</v>
      </c>
      <c r="D32" s="471">
        <f>F32</f>
        <v>0</v>
      </c>
      <c r="E32" s="480" t="s">
        <v>768</v>
      </c>
      <c r="F32" s="473"/>
    </row>
    <row r="33" spans="1:6" s="487" customFormat="1" ht="40.5">
      <c r="A33" s="474">
        <v>8120</v>
      </c>
      <c r="B33" s="479" t="s">
        <v>773</v>
      </c>
      <c r="C33" s="483"/>
      <c r="D33" s="484">
        <f>E33+F33</f>
        <v>0</v>
      </c>
      <c r="E33" s="485">
        <f>E45</f>
        <v>0</v>
      </c>
      <c r="F33" s="486">
        <f>F35+F45</f>
        <v>0</v>
      </c>
    </row>
    <row r="34" spans="1:6" s="487" customFormat="1" ht="13.5">
      <c r="A34" s="474"/>
      <c r="B34" s="481" t="s">
        <v>7</v>
      </c>
      <c r="C34" s="483"/>
      <c r="D34" s="484"/>
      <c r="E34" s="485"/>
      <c r="F34" s="486"/>
    </row>
    <row r="35" spans="1:6" s="487" customFormat="1" ht="13.5">
      <c r="A35" s="474">
        <v>8121</v>
      </c>
      <c r="B35" s="479" t="s">
        <v>774</v>
      </c>
      <c r="C35" s="483"/>
      <c r="D35" s="484">
        <f>F35</f>
        <v>0</v>
      </c>
      <c r="E35" s="480" t="s">
        <v>768</v>
      </c>
      <c r="F35" s="486">
        <f>F37+F41</f>
        <v>0</v>
      </c>
    </row>
    <row r="36" spans="1:6" s="487" customFormat="1" ht="13.5">
      <c r="A36" s="474"/>
      <c r="B36" s="481" t="s">
        <v>524</v>
      </c>
      <c r="C36" s="483"/>
      <c r="D36" s="484"/>
      <c r="E36" s="485"/>
      <c r="F36" s="486"/>
    </row>
    <row r="37" spans="1:6" s="487" customFormat="1" ht="19.5" customHeight="1">
      <c r="A37" s="465">
        <v>8122</v>
      </c>
      <c r="B37" s="475" t="s">
        <v>775</v>
      </c>
      <c r="C37" s="483" t="s">
        <v>776</v>
      </c>
      <c r="D37" s="484">
        <f>F37</f>
        <v>0</v>
      </c>
      <c r="E37" s="480" t="s">
        <v>768</v>
      </c>
      <c r="F37" s="486">
        <f>F39+F40</f>
        <v>0</v>
      </c>
    </row>
    <row r="38" spans="1:6" s="487" customFormat="1" ht="13.5">
      <c r="A38" s="465"/>
      <c r="B38" s="488" t="s">
        <v>524</v>
      </c>
      <c r="C38" s="483"/>
      <c r="D38" s="484"/>
      <c r="E38" s="485"/>
      <c r="F38" s="486"/>
    </row>
    <row r="39" spans="1:6" s="487" customFormat="1" ht="13.5">
      <c r="A39" s="465">
        <v>8123</v>
      </c>
      <c r="B39" s="488" t="s">
        <v>777</v>
      </c>
      <c r="C39" s="483"/>
      <c r="D39" s="484"/>
      <c r="E39" s="480" t="s">
        <v>768</v>
      </c>
      <c r="F39" s="486"/>
    </row>
    <row r="40" spans="1:6" s="487" customFormat="1" ht="13.5">
      <c r="A40" s="465">
        <v>8124</v>
      </c>
      <c r="B40" s="488" t="s">
        <v>778</v>
      </c>
      <c r="C40" s="483"/>
      <c r="D40" s="484"/>
      <c r="E40" s="480" t="s">
        <v>768</v>
      </c>
      <c r="F40" s="486"/>
    </row>
    <row r="41" spans="1:6" s="487" customFormat="1" ht="27">
      <c r="A41" s="465">
        <v>8130</v>
      </c>
      <c r="B41" s="475" t="s">
        <v>779</v>
      </c>
      <c r="C41" s="483" t="s">
        <v>780</v>
      </c>
      <c r="D41" s="484">
        <f>F41</f>
        <v>0</v>
      </c>
      <c r="E41" s="480" t="s">
        <v>768</v>
      </c>
      <c r="F41" s="486">
        <f>F43+F44</f>
        <v>0</v>
      </c>
    </row>
    <row r="42" spans="1:6" s="487" customFormat="1" ht="13.5">
      <c r="A42" s="465"/>
      <c r="B42" s="488" t="s">
        <v>524</v>
      </c>
      <c r="C42" s="483"/>
      <c r="D42" s="484"/>
      <c r="E42" s="485"/>
      <c r="F42" s="486"/>
    </row>
    <row r="43" spans="1:6" s="487" customFormat="1" ht="13.5">
      <c r="A43" s="465">
        <v>8131</v>
      </c>
      <c r="B43" s="488" t="s">
        <v>781</v>
      </c>
      <c r="C43" s="483"/>
      <c r="D43" s="484"/>
      <c r="E43" s="480" t="s">
        <v>768</v>
      </c>
      <c r="F43" s="486"/>
    </row>
    <row r="44" spans="1:6" s="487" customFormat="1" ht="14.25" thickBot="1">
      <c r="A44" s="489">
        <v>8132</v>
      </c>
      <c r="B44" s="490" t="s">
        <v>782</v>
      </c>
      <c r="C44" s="491"/>
      <c r="D44" s="492"/>
      <c r="E44" s="493" t="s">
        <v>768</v>
      </c>
      <c r="F44" s="494"/>
    </row>
    <row r="45" spans="1:6" s="487" customFormat="1" ht="27">
      <c r="A45" s="465">
        <v>8140</v>
      </c>
      <c r="B45" s="475" t="s">
        <v>783</v>
      </c>
      <c r="C45" s="483"/>
      <c r="D45" s="484">
        <f>E45+F45</f>
        <v>0</v>
      </c>
      <c r="E45" s="485">
        <f>E47+E51</f>
        <v>0</v>
      </c>
      <c r="F45" s="485">
        <f>F47+F51</f>
        <v>0</v>
      </c>
    </row>
    <row r="46" spans="1:6" s="487" customFormat="1" ht="13.5">
      <c r="A46" s="474"/>
      <c r="B46" s="481" t="s">
        <v>524</v>
      </c>
      <c r="C46" s="483"/>
      <c r="D46" s="484"/>
      <c r="E46" s="485"/>
      <c r="F46" s="486"/>
    </row>
    <row r="47" spans="1:6" s="487" customFormat="1" ht="27">
      <c r="A47" s="465">
        <v>8141</v>
      </c>
      <c r="B47" s="475" t="s">
        <v>784</v>
      </c>
      <c r="C47" s="483" t="s">
        <v>776</v>
      </c>
      <c r="D47" s="484">
        <f>E47+F47</f>
        <v>0</v>
      </c>
      <c r="E47" s="485">
        <f>E49+E50</f>
        <v>0</v>
      </c>
      <c r="F47" s="485">
        <f>F50</f>
        <v>0</v>
      </c>
    </row>
    <row r="48" spans="1:6" s="487" customFormat="1" ht="14.25" thickBot="1">
      <c r="A48" s="465"/>
      <c r="B48" s="488" t="s">
        <v>524</v>
      </c>
      <c r="C48" s="495"/>
      <c r="D48" s="484"/>
      <c r="E48" s="485"/>
      <c r="F48" s="486"/>
    </row>
    <row r="49" spans="1:9" s="487" customFormat="1" ht="13.5">
      <c r="A49" s="453">
        <v>8142</v>
      </c>
      <c r="B49" s="496" t="s">
        <v>785</v>
      </c>
      <c r="C49" s="497"/>
      <c r="D49" s="498"/>
      <c r="E49" s="499"/>
      <c r="F49" s="500" t="s">
        <v>768</v>
      </c>
    </row>
    <row r="50" spans="1:9" s="487" customFormat="1" ht="14.25" thickBot="1">
      <c r="A50" s="489">
        <v>8143</v>
      </c>
      <c r="B50" s="490" t="s">
        <v>786</v>
      </c>
      <c r="C50" s="501"/>
      <c r="D50" s="492"/>
      <c r="E50" s="502"/>
      <c r="F50" s="494"/>
    </row>
    <row r="51" spans="1:9" s="487" customFormat="1" ht="27">
      <c r="A51" s="453">
        <v>8150</v>
      </c>
      <c r="B51" s="503" t="s">
        <v>787</v>
      </c>
      <c r="C51" s="504" t="s">
        <v>780</v>
      </c>
      <c r="D51" s="498">
        <f>E51+F51</f>
        <v>0</v>
      </c>
      <c r="E51" s="499">
        <f>E53+E54</f>
        <v>0</v>
      </c>
      <c r="F51" s="499">
        <f>F54</f>
        <v>0</v>
      </c>
    </row>
    <row r="52" spans="1:9" s="487" customFormat="1" ht="13.5">
      <c r="A52" s="465"/>
      <c r="B52" s="488" t="s">
        <v>524</v>
      </c>
      <c r="C52" s="505"/>
      <c r="D52" s="484"/>
      <c r="E52" s="485"/>
      <c r="F52" s="486"/>
    </row>
    <row r="53" spans="1:9" s="487" customFormat="1" ht="13.5">
      <c r="A53" s="465">
        <v>8151</v>
      </c>
      <c r="B53" s="488" t="s">
        <v>781</v>
      </c>
      <c r="C53" s="505"/>
      <c r="D53" s="484"/>
      <c r="E53" s="485"/>
      <c r="F53" s="506" t="s">
        <v>14</v>
      </c>
    </row>
    <row r="54" spans="1:9" s="487" customFormat="1" ht="14.25" thickBot="1">
      <c r="A54" s="507">
        <v>8152</v>
      </c>
      <c r="B54" s="508" t="s">
        <v>788</v>
      </c>
      <c r="C54" s="509"/>
      <c r="D54" s="510"/>
      <c r="E54" s="511"/>
      <c r="F54" s="512"/>
    </row>
    <row r="55" spans="1:9" s="487" customFormat="1" ht="41.25" thickBot="1">
      <c r="A55" s="513">
        <v>8160</v>
      </c>
      <c r="B55" s="514" t="s">
        <v>789</v>
      </c>
      <c r="C55" s="515"/>
      <c r="D55" s="516">
        <f>E55+F55</f>
        <v>0</v>
      </c>
      <c r="E55" s="517">
        <f>E62+E66+E77+E78</f>
        <v>0</v>
      </c>
      <c r="F55" s="518">
        <f>F57+F62+F66+F77+F78</f>
        <v>0</v>
      </c>
    </row>
    <row r="56" spans="1:9" s="487" customFormat="1" ht="14.25" thickBot="1">
      <c r="A56" s="519"/>
      <c r="B56" s="520" t="s">
        <v>7</v>
      </c>
      <c r="C56" s="521"/>
      <c r="D56" s="522"/>
      <c r="E56" s="523"/>
      <c r="F56" s="524"/>
    </row>
    <row r="57" spans="1:9" s="458" customFormat="1" ht="41.25" thickBot="1">
      <c r="A57" s="513">
        <v>8161</v>
      </c>
      <c r="B57" s="525" t="s">
        <v>790</v>
      </c>
      <c r="C57" s="515"/>
      <c r="D57" s="526">
        <f>F57</f>
        <v>0</v>
      </c>
      <c r="E57" s="527" t="s">
        <v>768</v>
      </c>
      <c r="F57" s="528">
        <f>F59+F60+F61</f>
        <v>0</v>
      </c>
    </row>
    <row r="58" spans="1:9" s="458" customFormat="1" ht="14.25">
      <c r="A58" s="459"/>
      <c r="B58" s="529" t="s">
        <v>524</v>
      </c>
      <c r="C58" s="530"/>
      <c r="D58" s="531"/>
      <c r="E58" s="532"/>
      <c r="F58" s="533"/>
    </row>
    <row r="59" spans="1:9" ht="54.75" thickBot="1">
      <c r="A59" s="465">
        <v>8162</v>
      </c>
      <c r="B59" s="488" t="s">
        <v>791</v>
      </c>
      <c r="C59" s="505" t="s">
        <v>792</v>
      </c>
      <c r="D59" s="471">
        <f>F59</f>
        <v>0</v>
      </c>
      <c r="E59" s="534" t="s">
        <v>768</v>
      </c>
      <c r="F59" s="473"/>
    </row>
    <row r="60" spans="1:9" s="458" customFormat="1" ht="122.25" thickBot="1">
      <c r="A60" s="535">
        <v>8163</v>
      </c>
      <c r="B60" s="536" t="s">
        <v>793</v>
      </c>
      <c r="C60" s="505" t="s">
        <v>792</v>
      </c>
      <c r="D60" s="471">
        <f>F60</f>
        <v>0</v>
      </c>
      <c r="E60" s="527" t="s">
        <v>768</v>
      </c>
      <c r="F60" s="528"/>
    </row>
    <row r="61" spans="1:9" ht="27.75" thickBot="1">
      <c r="A61" s="507">
        <v>8164</v>
      </c>
      <c r="B61" s="508" t="s">
        <v>794</v>
      </c>
      <c r="C61" s="509" t="s">
        <v>795</v>
      </c>
      <c r="D61" s="471">
        <f>F61</f>
        <v>0</v>
      </c>
      <c r="E61" s="537" t="s">
        <v>768</v>
      </c>
      <c r="F61" s="538"/>
    </row>
    <row r="62" spans="1:9" s="458" customFormat="1" ht="27.75" thickBot="1">
      <c r="A62" s="513">
        <v>8170</v>
      </c>
      <c r="B62" s="525" t="s">
        <v>796</v>
      </c>
      <c r="C62" s="515"/>
      <c r="D62" s="539">
        <f>E62+F62</f>
        <v>0</v>
      </c>
      <c r="E62" s="527">
        <f>E64+E65</f>
        <v>0</v>
      </c>
      <c r="F62" s="527">
        <f>F64+F65</f>
        <v>0</v>
      </c>
      <c r="I62" s="458" t="s">
        <v>763</v>
      </c>
    </row>
    <row r="63" spans="1:9" s="458" customFormat="1" ht="14.25">
      <c r="A63" s="459"/>
      <c r="B63" s="529" t="s">
        <v>524</v>
      </c>
      <c r="C63" s="530"/>
      <c r="D63" s="540"/>
      <c r="E63" s="532"/>
      <c r="F63" s="541"/>
    </row>
    <row r="64" spans="1:9" ht="40.5">
      <c r="A64" s="465">
        <v>8171</v>
      </c>
      <c r="B64" s="488" t="s">
        <v>797</v>
      </c>
      <c r="C64" s="505" t="s">
        <v>798</v>
      </c>
      <c r="D64" s="471">
        <f>E64+F64</f>
        <v>0</v>
      </c>
      <c r="E64" s="534"/>
      <c r="F64" s="473"/>
    </row>
    <row r="65" spans="1:10" ht="14.25" thickBot="1">
      <c r="A65" s="465">
        <v>8172</v>
      </c>
      <c r="B65" s="482" t="s">
        <v>799</v>
      </c>
      <c r="C65" s="505" t="s">
        <v>800</v>
      </c>
      <c r="D65" s="471">
        <f>E65+F65</f>
        <v>0</v>
      </c>
      <c r="E65" s="534"/>
      <c r="F65" s="473"/>
    </row>
    <row r="66" spans="1:10" s="458" customFormat="1" ht="41.25" thickBot="1">
      <c r="A66" s="513">
        <v>8190</v>
      </c>
      <c r="B66" s="542" t="s">
        <v>801</v>
      </c>
      <c r="C66" s="543"/>
      <c r="D66" s="544">
        <f>E66+F66</f>
        <v>0</v>
      </c>
      <c r="E66" s="545">
        <f>E68-E71</f>
        <v>0</v>
      </c>
      <c r="F66" s="546">
        <f>F72</f>
        <v>0</v>
      </c>
    </row>
    <row r="67" spans="1:10" s="458" customFormat="1" ht="14.25">
      <c r="A67" s="519"/>
      <c r="B67" s="481" t="s">
        <v>396</v>
      </c>
      <c r="C67" s="80"/>
      <c r="D67" s="547"/>
      <c r="E67" s="548"/>
      <c r="F67" s="549"/>
    </row>
    <row r="68" spans="1:10" ht="40.5">
      <c r="A68" s="550">
        <v>8191</v>
      </c>
      <c r="B68" s="529" t="s">
        <v>802</v>
      </c>
      <c r="C68" s="551">
        <v>9320</v>
      </c>
      <c r="D68" s="552">
        <f>E68</f>
        <v>0</v>
      </c>
      <c r="E68" s="553">
        <v>0</v>
      </c>
      <c r="F68" s="554" t="s">
        <v>14</v>
      </c>
    </row>
    <row r="69" spans="1:10" ht="13.5">
      <c r="A69" s="474"/>
      <c r="B69" s="481" t="s">
        <v>197</v>
      </c>
      <c r="C69" s="555"/>
      <c r="D69" s="556"/>
      <c r="E69" s="557"/>
      <c r="F69" s="264"/>
    </row>
    <row r="70" spans="1:10" ht="67.5">
      <c r="A70" s="474">
        <v>8192</v>
      </c>
      <c r="B70" s="488" t="s">
        <v>803</v>
      </c>
      <c r="C70" s="555"/>
      <c r="D70" s="468">
        <f>E70</f>
        <v>0</v>
      </c>
      <c r="E70" s="558">
        <v>0</v>
      </c>
      <c r="F70" s="559" t="s">
        <v>768</v>
      </c>
    </row>
    <row r="71" spans="1:10" ht="40.5">
      <c r="A71" s="474">
        <v>8193</v>
      </c>
      <c r="B71" s="488" t="s">
        <v>804</v>
      </c>
      <c r="C71" s="555"/>
      <c r="D71" s="468">
        <f>E71</f>
        <v>0</v>
      </c>
      <c r="E71" s="560">
        <f>E68-E70</f>
        <v>0</v>
      </c>
      <c r="F71" s="559" t="s">
        <v>14</v>
      </c>
    </row>
    <row r="72" spans="1:10" ht="40.5">
      <c r="A72" s="474">
        <v>8194</v>
      </c>
      <c r="B72" s="561" t="s">
        <v>805</v>
      </c>
      <c r="C72" s="562">
        <v>9330</v>
      </c>
      <c r="D72" s="563">
        <f>F72</f>
        <v>0</v>
      </c>
      <c r="E72" s="564" t="s">
        <v>768</v>
      </c>
      <c r="F72" s="565">
        <v>0</v>
      </c>
    </row>
    <row r="73" spans="1:10" ht="13.5">
      <c r="A73" s="474"/>
      <c r="B73" s="481" t="s">
        <v>197</v>
      </c>
      <c r="C73" s="562"/>
      <c r="D73" s="566"/>
      <c r="E73" s="564"/>
      <c r="F73" s="567"/>
    </row>
    <row r="74" spans="1:10" ht="54">
      <c r="A74" s="474">
        <v>8195</v>
      </c>
      <c r="B74" s="488" t="s">
        <v>806</v>
      </c>
      <c r="C74" s="562"/>
      <c r="D74" s="563">
        <f>F74</f>
        <v>0</v>
      </c>
      <c r="E74" s="564" t="s">
        <v>768</v>
      </c>
      <c r="F74" s="565">
        <v>0</v>
      </c>
      <c r="G74" s="568"/>
      <c r="H74" s="568"/>
      <c r="J74" s="568"/>
    </row>
    <row r="75" spans="1:10" ht="54">
      <c r="A75" s="569">
        <v>8196</v>
      </c>
      <c r="B75" s="488" t="s">
        <v>807</v>
      </c>
      <c r="C75" s="562"/>
      <c r="D75" s="563">
        <f>F75</f>
        <v>0</v>
      </c>
      <c r="E75" s="560" t="s">
        <v>768</v>
      </c>
      <c r="F75" s="565">
        <v>0</v>
      </c>
    </row>
    <row r="76" spans="1:10" ht="40.5">
      <c r="A76" s="474">
        <v>8197</v>
      </c>
      <c r="B76" s="570" t="s">
        <v>808</v>
      </c>
      <c r="C76" s="571"/>
      <c r="D76" s="572" t="s">
        <v>768</v>
      </c>
      <c r="E76" s="573" t="s">
        <v>768</v>
      </c>
      <c r="F76" s="574" t="s">
        <v>768</v>
      </c>
    </row>
    <row r="77" spans="1:10" ht="54">
      <c r="A77" s="474">
        <v>8198</v>
      </c>
      <c r="B77" s="575" t="s">
        <v>809</v>
      </c>
      <c r="C77" s="576"/>
      <c r="D77" s="572" t="s">
        <v>768</v>
      </c>
      <c r="E77" s="577"/>
      <c r="F77" s="264"/>
    </row>
    <row r="78" spans="1:10" ht="67.5">
      <c r="A78" s="474">
        <v>8199</v>
      </c>
      <c r="B78" s="578" t="s">
        <v>810</v>
      </c>
      <c r="C78" s="576"/>
      <c r="D78" s="566"/>
      <c r="E78" s="577"/>
      <c r="F78" s="264"/>
    </row>
    <row r="79" spans="1:10" ht="40.5">
      <c r="A79" s="474" t="s">
        <v>811</v>
      </c>
      <c r="B79" s="579" t="s">
        <v>812</v>
      </c>
      <c r="C79" s="576"/>
      <c r="D79" s="566">
        <f>F79</f>
        <v>0</v>
      </c>
      <c r="E79" s="573" t="s">
        <v>768</v>
      </c>
      <c r="F79" s="264"/>
    </row>
    <row r="80" spans="1:10" ht="27">
      <c r="A80" s="474">
        <v>8200</v>
      </c>
      <c r="B80" s="466" t="s">
        <v>813</v>
      </c>
      <c r="C80" s="555"/>
      <c r="D80" s="556">
        <f>E80+F80</f>
        <v>0</v>
      </c>
      <c r="E80" s="557">
        <f>E82</f>
        <v>0</v>
      </c>
      <c r="F80" s="557">
        <f>F82</f>
        <v>0</v>
      </c>
    </row>
    <row r="81" spans="1:6" ht="13.5">
      <c r="A81" s="474"/>
      <c r="B81" s="470" t="s">
        <v>7</v>
      </c>
      <c r="C81" s="555"/>
      <c r="D81" s="556"/>
      <c r="E81" s="557"/>
      <c r="F81" s="264"/>
    </row>
    <row r="82" spans="1:6" ht="27">
      <c r="A82" s="474">
        <v>8210</v>
      </c>
      <c r="B82" s="580" t="s">
        <v>814</v>
      </c>
      <c r="C82" s="555"/>
      <c r="D82" s="556">
        <f>E82+F82</f>
        <v>0</v>
      </c>
      <c r="E82" s="577">
        <f>E88</f>
        <v>0</v>
      </c>
      <c r="F82" s="264">
        <f>F84+F88</f>
        <v>0</v>
      </c>
    </row>
    <row r="83" spans="1:6" ht="13.5">
      <c r="A83" s="465"/>
      <c r="B83" s="488" t="s">
        <v>7</v>
      </c>
      <c r="C83" s="555"/>
      <c r="D83" s="556"/>
      <c r="E83" s="577"/>
      <c r="F83" s="264"/>
    </row>
    <row r="84" spans="1:6" ht="40.5">
      <c r="A84" s="474">
        <v>8211</v>
      </c>
      <c r="B84" s="479" t="s">
        <v>815</v>
      </c>
      <c r="C84" s="555"/>
      <c r="D84" s="556">
        <f>F84</f>
        <v>0</v>
      </c>
      <c r="E84" s="564" t="s">
        <v>768</v>
      </c>
      <c r="F84" s="264">
        <f>F86+F87</f>
        <v>0</v>
      </c>
    </row>
    <row r="85" spans="1:6" ht="13.5">
      <c r="A85" s="474"/>
      <c r="B85" s="481" t="s">
        <v>197</v>
      </c>
      <c r="C85" s="555"/>
      <c r="D85" s="556"/>
      <c r="E85" s="564"/>
      <c r="F85" s="264"/>
    </row>
    <row r="86" spans="1:6" ht="15" customHeight="1">
      <c r="A86" s="474">
        <v>8212</v>
      </c>
      <c r="B86" s="482" t="s">
        <v>769</v>
      </c>
      <c r="C86" s="505" t="s">
        <v>816</v>
      </c>
      <c r="D86" s="556">
        <f>F86</f>
        <v>0</v>
      </c>
      <c r="E86" s="564" t="s">
        <v>768</v>
      </c>
      <c r="F86" s="264"/>
    </row>
    <row r="87" spans="1:6" ht="15" customHeight="1">
      <c r="A87" s="474">
        <v>8213</v>
      </c>
      <c r="B87" s="482" t="s">
        <v>771</v>
      </c>
      <c r="C87" s="505" t="s">
        <v>817</v>
      </c>
      <c r="D87" s="556">
        <f>F87</f>
        <v>0</v>
      </c>
      <c r="E87" s="564" t="s">
        <v>768</v>
      </c>
      <c r="F87" s="264"/>
    </row>
    <row r="88" spans="1:6" s="582" customFormat="1" ht="40.5">
      <c r="A88" s="474">
        <v>8220</v>
      </c>
      <c r="B88" s="479" t="s">
        <v>818</v>
      </c>
      <c r="C88" s="555"/>
      <c r="D88" s="556">
        <f>E88+F88</f>
        <v>0</v>
      </c>
      <c r="E88" s="581">
        <f>E94</f>
        <v>0</v>
      </c>
      <c r="F88" s="264">
        <f>F92+F94</f>
        <v>0</v>
      </c>
    </row>
    <row r="89" spans="1:6" s="582" customFormat="1" ht="13.5">
      <c r="A89" s="474"/>
      <c r="B89" s="481" t="s">
        <v>7</v>
      </c>
      <c r="C89" s="555"/>
      <c r="D89" s="556"/>
      <c r="E89" s="581"/>
      <c r="F89" s="264"/>
    </row>
    <row r="90" spans="1:6" s="582" customFormat="1" ht="13.5">
      <c r="A90" s="474">
        <v>8221</v>
      </c>
      <c r="B90" s="479" t="s">
        <v>819</v>
      </c>
      <c r="C90" s="555"/>
      <c r="D90" s="556">
        <f>F90</f>
        <v>0</v>
      </c>
      <c r="E90" s="564" t="s">
        <v>768</v>
      </c>
      <c r="F90" s="264">
        <f>F92+F93</f>
        <v>0</v>
      </c>
    </row>
    <row r="91" spans="1:6" s="582" customFormat="1" ht="15.75" customHeight="1">
      <c r="A91" s="474"/>
      <c r="B91" s="481" t="s">
        <v>524</v>
      </c>
      <c r="C91" s="555"/>
      <c r="D91" s="556"/>
      <c r="E91" s="564"/>
      <c r="F91" s="264"/>
    </row>
    <row r="92" spans="1:6" s="582" customFormat="1" ht="13.5">
      <c r="A92" s="465">
        <v>8222</v>
      </c>
      <c r="B92" s="488" t="s">
        <v>820</v>
      </c>
      <c r="C92" s="505" t="s">
        <v>821</v>
      </c>
      <c r="D92" s="556">
        <f>F92</f>
        <v>0</v>
      </c>
      <c r="E92" s="564" t="s">
        <v>768</v>
      </c>
      <c r="F92" s="264"/>
    </row>
    <row r="93" spans="1:6" s="582" customFormat="1" ht="27">
      <c r="A93" s="465">
        <v>8230</v>
      </c>
      <c r="B93" s="488" t="s">
        <v>822</v>
      </c>
      <c r="C93" s="505" t="s">
        <v>823</v>
      </c>
      <c r="D93" s="556">
        <f>F93</f>
        <v>0</v>
      </c>
      <c r="E93" s="564" t="s">
        <v>768</v>
      </c>
      <c r="F93" s="264"/>
    </row>
    <row r="94" spans="1:6" s="582" customFormat="1" ht="27">
      <c r="A94" s="465">
        <v>8240</v>
      </c>
      <c r="B94" s="479" t="s">
        <v>824</v>
      </c>
      <c r="C94" s="555"/>
      <c r="D94" s="556">
        <f>E94+F94</f>
        <v>0</v>
      </c>
      <c r="E94" s="581">
        <f>E96+E97</f>
        <v>0</v>
      </c>
      <c r="F94" s="581">
        <f>F96+F97</f>
        <v>0</v>
      </c>
    </row>
    <row r="95" spans="1:6" s="582" customFormat="1" ht="13.5">
      <c r="A95" s="474"/>
      <c r="B95" s="481" t="s">
        <v>524</v>
      </c>
      <c r="C95" s="555"/>
      <c r="D95" s="556"/>
      <c r="E95" s="581"/>
      <c r="F95" s="264"/>
    </row>
    <row r="96" spans="1:6" s="582" customFormat="1" ht="15.75" customHeight="1">
      <c r="A96" s="465">
        <v>8241</v>
      </c>
      <c r="B96" s="488" t="s">
        <v>825</v>
      </c>
      <c r="C96" s="505" t="s">
        <v>821</v>
      </c>
      <c r="D96" s="556">
        <f>E96+F96</f>
        <v>0</v>
      </c>
      <c r="E96" s="557"/>
      <c r="F96" s="264"/>
    </row>
    <row r="97" spans="1:6" s="582" customFormat="1" ht="27.75" thickBot="1">
      <c r="A97" s="489">
        <v>8250</v>
      </c>
      <c r="B97" s="490" t="s">
        <v>826</v>
      </c>
      <c r="C97" s="583" t="s">
        <v>823</v>
      </c>
      <c r="D97" s="584">
        <f>E97+F97</f>
        <v>0</v>
      </c>
      <c r="E97" s="585"/>
      <c r="F97" s="586"/>
    </row>
    <row r="98" spans="1:6">
      <c r="B98" s="587"/>
    </row>
    <row r="99" spans="1:6">
      <c r="B99" s="587"/>
    </row>
    <row r="100" spans="1:6">
      <c r="B100" s="587"/>
    </row>
    <row r="101" spans="1:6">
      <c r="B101" s="587"/>
    </row>
    <row r="102" spans="1:6">
      <c r="B102" s="587"/>
    </row>
    <row r="103" spans="1:6">
      <c r="B103" s="587"/>
    </row>
    <row r="104" spans="1:6">
      <c r="B104" s="587"/>
    </row>
    <row r="105" spans="1:6">
      <c r="B105" s="587"/>
    </row>
    <row r="106" spans="1:6">
      <c r="B106" s="587"/>
    </row>
    <row r="107" spans="1:6">
      <c r="B107" s="587"/>
    </row>
    <row r="108" spans="1:6">
      <c r="B108" s="587"/>
    </row>
    <row r="109" spans="1:6">
      <c r="B109" s="587"/>
    </row>
    <row r="110" spans="1:6">
      <c r="B110" s="587"/>
    </row>
    <row r="111" spans="1:6">
      <c r="B111" s="587"/>
    </row>
    <row r="112" spans="1:6">
      <c r="B112" s="587"/>
    </row>
    <row r="113" spans="2:2">
      <c r="B113" s="587"/>
    </row>
    <row r="114" spans="2:2">
      <c r="B114" s="587"/>
    </row>
    <row r="115" spans="2:2">
      <c r="B115" s="587"/>
    </row>
    <row r="116" spans="2:2">
      <c r="B116" s="587"/>
    </row>
    <row r="117" spans="2:2">
      <c r="B117" s="587"/>
    </row>
    <row r="118" spans="2:2">
      <c r="B118" s="587"/>
    </row>
    <row r="119" spans="2:2">
      <c r="B119" s="587"/>
    </row>
    <row r="120" spans="2:2">
      <c r="B120" s="587"/>
    </row>
    <row r="121" spans="2:2">
      <c r="B121" s="587"/>
    </row>
    <row r="122" spans="2:2">
      <c r="B122" s="587"/>
    </row>
    <row r="123" spans="2:2">
      <c r="B123" s="587"/>
    </row>
    <row r="124" spans="2:2">
      <c r="B124" s="587"/>
    </row>
    <row r="125" spans="2:2">
      <c r="B125" s="587"/>
    </row>
    <row r="126" spans="2:2">
      <c r="B126" s="587"/>
    </row>
    <row r="127" spans="2:2">
      <c r="B127" s="587"/>
    </row>
    <row r="128" spans="2:2">
      <c r="B128" s="587"/>
    </row>
    <row r="129" spans="2:2">
      <c r="B129" s="587"/>
    </row>
    <row r="130" spans="2:2">
      <c r="B130" s="587"/>
    </row>
    <row r="131" spans="2:2">
      <c r="B131" s="587"/>
    </row>
    <row r="132" spans="2:2">
      <c r="B132" s="587"/>
    </row>
    <row r="133" spans="2:2">
      <c r="B133" s="587"/>
    </row>
    <row r="134" spans="2:2">
      <c r="B134" s="587"/>
    </row>
    <row r="135" spans="2:2">
      <c r="B135" s="587"/>
    </row>
    <row r="136" spans="2:2">
      <c r="B136" s="587"/>
    </row>
    <row r="137" spans="2:2">
      <c r="B137" s="587"/>
    </row>
    <row r="138" spans="2:2">
      <c r="B138" s="587"/>
    </row>
    <row r="139" spans="2:2">
      <c r="B139" s="587"/>
    </row>
    <row r="140" spans="2:2">
      <c r="B140" s="587"/>
    </row>
    <row r="141" spans="2:2">
      <c r="B141" s="587"/>
    </row>
    <row r="142" spans="2:2">
      <c r="B142" s="587"/>
    </row>
    <row r="143" spans="2:2">
      <c r="B143" s="587"/>
    </row>
    <row r="144" spans="2:2">
      <c r="B144" s="587"/>
    </row>
    <row r="145" spans="2:2">
      <c r="B145" s="587"/>
    </row>
    <row r="146" spans="2:2">
      <c r="B146" s="587"/>
    </row>
    <row r="147" spans="2:2">
      <c r="B147" s="587"/>
    </row>
    <row r="148" spans="2:2">
      <c r="B148" s="587"/>
    </row>
    <row r="149" spans="2:2">
      <c r="B149" s="587"/>
    </row>
    <row r="150" spans="2:2">
      <c r="B150" s="587"/>
    </row>
    <row r="151" spans="2:2">
      <c r="B151" s="587"/>
    </row>
    <row r="152" spans="2:2">
      <c r="B152" s="587"/>
    </row>
    <row r="153" spans="2:2">
      <c r="B153" s="587"/>
    </row>
    <row r="154" spans="2:2">
      <c r="B154" s="587"/>
    </row>
    <row r="155" spans="2:2">
      <c r="B155" s="587"/>
    </row>
    <row r="156" spans="2:2">
      <c r="B156" s="587"/>
    </row>
    <row r="157" spans="2:2">
      <c r="B157" s="587"/>
    </row>
    <row r="158" spans="2:2">
      <c r="B158" s="587"/>
    </row>
    <row r="159" spans="2:2">
      <c r="B159" s="587"/>
    </row>
    <row r="160" spans="2:2">
      <c r="B160" s="587"/>
    </row>
    <row r="161" spans="2:2">
      <c r="B161" s="587"/>
    </row>
    <row r="162" spans="2:2">
      <c r="B162" s="587"/>
    </row>
    <row r="163" spans="2:2">
      <c r="B163" s="587"/>
    </row>
    <row r="164" spans="2:2">
      <c r="B164" s="587"/>
    </row>
    <row r="165" spans="2:2">
      <c r="B165" s="587"/>
    </row>
    <row r="166" spans="2:2">
      <c r="B166" s="587"/>
    </row>
    <row r="167" spans="2:2">
      <c r="B167" s="587"/>
    </row>
    <row r="168" spans="2:2">
      <c r="B168" s="587"/>
    </row>
    <row r="169" spans="2:2">
      <c r="B169" s="587"/>
    </row>
    <row r="170" spans="2:2">
      <c r="B170" s="587"/>
    </row>
    <row r="171" spans="2:2">
      <c r="B171" s="587"/>
    </row>
    <row r="172" spans="2:2">
      <c r="B172" s="587"/>
    </row>
    <row r="173" spans="2:2">
      <c r="B173" s="587"/>
    </row>
    <row r="174" spans="2:2">
      <c r="B174" s="587"/>
    </row>
    <row r="175" spans="2:2">
      <c r="B175" s="587"/>
    </row>
    <row r="176" spans="2:2">
      <c r="B176" s="587"/>
    </row>
    <row r="177" spans="2:2">
      <c r="B177" s="587"/>
    </row>
    <row r="178" spans="2:2">
      <c r="B178" s="587"/>
    </row>
    <row r="179" spans="2:2">
      <c r="B179" s="587"/>
    </row>
    <row r="180" spans="2:2">
      <c r="B180" s="587"/>
    </row>
    <row r="181" spans="2:2">
      <c r="B181" s="587"/>
    </row>
    <row r="182" spans="2:2">
      <c r="B182" s="587"/>
    </row>
    <row r="183" spans="2:2">
      <c r="B183" s="587"/>
    </row>
    <row r="184" spans="2:2">
      <c r="B184" s="587"/>
    </row>
    <row r="185" spans="2:2">
      <c r="B185" s="587"/>
    </row>
    <row r="186" spans="2:2">
      <c r="B186" s="587"/>
    </row>
    <row r="187" spans="2:2">
      <c r="B187" s="587"/>
    </row>
    <row r="188" spans="2:2">
      <c r="B188" s="587"/>
    </row>
    <row r="189" spans="2:2">
      <c r="B189" s="587"/>
    </row>
    <row r="190" spans="2:2">
      <c r="B190" s="587"/>
    </row>
    <row r="191" spans="2:2">
      <c r="B191" s="587"/>
    </row>
    <row r="192" spans="2:2">
      <c r="B192" s="587"/>
    </row>
    <row r="193" spans="2:2">
      <c r="B193" s="587"/>
    </row>
    <row r="194" spans="2:2">
      <c r="B194" s="587"/>
    </row>
    <row r="195" spans="2:2">
      <c r="B195" s="587"/>
    </row>
    <row r="196" spans="2:2">
      <c r="B196" s="587"/>
    </row>
    <row r="197" spans="2:2">
      <c r="B197" s="587"/>
    </row>
    <row r="198" spans="2:2">
      <c r="B198" s="587"/>
    </row>
    <row r="199" spans="2:2">
      <c r="B199" s="587"/>
    </row>
    <row r="200" spans="2:2">
      <c r="B200" s="587"/>
    </row>
    <row r="201" spans="2:2">
      <c r="B201" s="587"/>
    </row>
    <row r="202" spans="2:2">
      <c r="B202" s="587"/>
    </row>
    <row r="203" spans="2:2">
      <c r="B203" s="587"/>
    </row>
    <row r="204" spans="2:2">
      <c r="B204" s="587"/>
    </row>
    <row r="205" spans="2:2">
      <c r="B205" s="587"/>
    </row>
    <row r="206" spans="2:2">
      <c r="B206" s="587"/>
    </row>
    <row r="207" spans="2:2">
      <c r="B207" s="587"/>
    </row>
    <row r="208" spans="2:2">
      <c r="B208" s="587"/>
    </row>
    <row r="209" spans="2:2">
      <c r="B209" s="587"/>
    </row>
    <row r="210" spans="2:2">
      <c r="B210" s="587"/>
    </row>
    <row r="211" spans="2:2">
      <c r="B211" s="587"/>
    </row>
    <row r="212" spans="2:2">
      <c r="B212" s="587"/>
    </row>
    <row r="213" spans="2:2">
      <c r="B213" s="587"/>
    </row>
    <row r="214" spans="2:2">
      <c r="B214" s="587"/>
    </row>
    <row r="215" spans="2:2">
      <c r="B215" s="587"/>
    </row>
    <row r="216" spans="2:2">
      <c r="B216" s="587"/>
    </row>
    <row r="217" spans="2:2">
      <c r="B217" s="587"/>
    </row>
    <row r="218" spans="2:2">
      <c r="B218" s="587"/>
    </row>
    <row r="219" spans="2:2">
      <c r="B219" s="587"/>
    </row>
    <row r="220" spans="2:2">
      <c r="B220" s="587"/>
    </row>
    <row r="221" spans="2:2">
      <c r="B221" s="587"/>
    </row>
    <row r="222" spans="2:2">
      <c r="B222" s="587"/>
    </row>
    <row r="223" spans="2:2">
      <c r="B223" s="587"/>
    </row>
    <row r="224" spans="2:2">
      <c r="B224" s="587"/>
    </row>
    <row r="225" spans="2:2">
      <c r="B225" s="587"/>
    </row>
    <row r="226" spans="2:2">
      <c r="B226" s="587"/>
    </row>
    <row r="227" spans="2:2">
      <c r="B227" s="587"/>
    </row>
    <row r="228" spans="2:2">
      <c r="B228" s="587"/>
    </row>
    <row r="229" spans="2:2">
      <c r="B229" s="587"/>
    </row>
    <row r="230" spans="2:2">
      <c r="B230" s="587"/>
    </row>
    <row r="231" spans="2:2">
      <c r="B231" s="587"/>
    </row>
    <row r="232" spans="2:2">
      <c r="B232" s="587"/>
    </row>
    <row r="233" spans="2:2">
      <c r="B233" s="587"/>
    </row>
    <row r="234" spans="2:2">
      <c r="B234" s="587"/>
    </row>
    <row r="235" spans="2:2">
      <c r="B235" s="587"/>
    </row>
    <row r="236" spans="2:2">
      <c r="B236" s="587"/>
    </row>
    <row r="237" spans="2:2">
      <c r="B237" s="587"/>
    </row>
    <row r="238" spans="2:2">
      <c r="B238" s="587"/>
    </row>
    <row r="239" spans="2:2">
      <c r="B239" s="587"/>
    </row>
    <row r="240" spans="2:2">
      <c r="B240" s="587"/>
    </row>
    <row r="241" spans="2:2">
      <c r="B241" s="587"/>
    </row>
    <row r="242" spans="2:2">
      <c r="B242" s="587"/>
    </row>
    <row r="243" spans="2:2">
      <c r="B243" s="587"/>
    </row>
    <row r="244" spans="2:2">
      <c r="B244" s="587"/>
    </row>
    <row r="245" spans="2:2">
      <c r="B245" s="587"/>
    </row>
    <row r="246" spans="2:2">
      <c r="B246" s="587"/>
    </row>
    <row r="247" spans="2:2">
      <c r="B247" s="587"/>
    </row>
    <row r="248" spans="2:2">
      <c r="B248" s="587"/>
    </row>
    <row r="249" spans="2:2">
      <c r="B249" s="587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H400" sqref="H400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0.140625" style="431" customWidth="1"/>
    <col min="6" max="6" width="5" style="431" customWidth="1"/>
    <col min="7" max="7" width="13.42578125" style="432" customWidth="1"/>
    <col min="8" max="8" width="14.2851562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0.140625" style="339" customWidth="1"/>
    <col min="262" max="262" width="5" style="339" customWidth="1"/>
    <col min="263" max="263" width="13.42578125" style="339" customWidth="1"/>
    <col min="264" max="264" width="14.2851562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0.140625" style="339" customWidth="1"/>
    <col min="518" max="518" width="5" style="339" customWidth="1"/>
    <col min="519" max="519" width="13.42578125" style="339" customWidth="1"/>
    <col min="520" max="520" width="14.2851562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0.140625" style="339" customWidth="1"/>
    <col min="774" max="774" width="5" style="339" customWidth="1"/>
    <col min="775" max="775" width="13.42578125" style="339" customWidth="1"/>
    <col min="776" max="776" width="14.2851562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0.140625" style="339" customWidth="1"/>
    <col min="1030" max="1030" width="5" style="339" customWidth="1"/>
    <col min="1031" max="1031" width="13.42578125" style="339" customWidth="1"/>
    <col min="1032" max="1032" width="14.2851562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0.140625" style="339" customWidth="1"/>
    <col min="1286" max="1286" width="5" style="339" customWidth="1"/>
    <col min="1287" max="1287" width="13.42578125" style="339" customWidth="1"/>
    <col min="1288" max="1288" width="14.2851562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0.140625" style="339" customWidth="1"/>
    <col min="1542" max="1542" width="5" style="339" customWidth="1"/>
    <col min="1543" max="1543" width="13.42578125" style="339" customWidth="1"/>
    <col min="1544" max="1544" width="14.2851562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0.140625" style="339" customWidth="1"/>
    <col min="1798" max="1798" width="5" style="339" customWidth="1"/>
    <col min="1799" max="1799" width="13.42578125" style="339" customWidth="1"/>
    <col min="1800" max="1800" width="14.2851562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0.140625" style="339" customWidth="1"/>
    <col min="2054" max="2054" width="5" style="339" customWidth="1"/>
    <col min="2055" max="2055" width="13.42578125" style="339" customWidth="1"/>
    <col min="2056" max="2056" width="14.2851562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0.140625" style="339" customWidth="1"/>
    <col min="2310" max="2310" width="5" style="339" customWidth="1"/>
    <col min="2311" max="2311" width="13.42578125" style="339" customWidth="1"/>
    <col min="2312" max="2312" width="14.2851562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0.140625" style="339" customWidth="1"/>
    <col min="2566" max="2566" width="5" style="339" customWidth="1"/>
    <col min="2567" max="2567" width="13.42578125" style="339" customWidth="1"/>
    <col min="2568" max="2568" width="14.2851562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0.140625" style="339" customWidth="1"/>
    <col min="2822" max="2822" width="5" style="339" customWidth="1"/>
    <col min="2823" max="2823" width="13.42578125" style="339" customWidth="1"/>
    <col min="2824" max="2824" width="14.2851562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0.140625" style="339" customWidth="1"/>
    <col min="3078" max="3078" width="5" style="339" customWidth="1"/>
    <col min="3079" max="3079" width="13.42578125" style="339" customWidth="1"/>
    <col min="3080" max="3080" width="14.2851562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0.140625" style="339" customWidth="1"/>
    <col min="3334" max="3334" width="5" style="339" customWidth="1"/>
    <col min="3335" max="3335" width="13.42578125" style="339" customWidth="1"/>
    <col min="3336" max="3336" width="14.2851562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0.140625" style="339" customWidth="1"/>
    <col min="3590" max="3590" width="5" style="339" customWidth="1"/>
    <col min="3591" max="3591" width="13.42578125" style="339" customWidth="1"/>
    <col min="3592" max="3592" width="14.2851562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0.140625" style="339" customWidth="1"/>
    <col min="3846" max="3846" width="5" style="339" customWidth="1"/>
    <col min="3847" max="3847" width="13.42578125" style="339" customWidth="1"/>
    <col min="3848" max="3848" width="14.2851562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0.140625" style="339" customWidth="1"/>
    <col min="4102" max="4102" width="5" style="339" customWidth="1"/>
    <col min="4103" max="4103" width="13.42578125" style="339" customWidth="1"/>
    <col min="4104" max="4104" width="14.2851562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0.140625" style="339" customWidth="1"/>
    <col min="4358" max="4358" width="5" style="339" customWidth="1"/>
    <col min="4359" max="4359" width="13.42578125" style="339" customWidth="1"/>
    <col min="4360" max="4360" width="14.2851562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0.140625" style="339" customWidth="1"/>
    <col min="4614" max="4614" width="5" style="339" customWidth="1"/>
    <col min="4615" max="4615" width="13.42578125" style="339" customWidth="1"/>
    <col min="4616" max="4616" width="14.2851562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0.140625" style="339" customWidth="1"/>
    <col min="4870" max="4870" width="5" style="339" customWidth="1"/>
    <col min="4871" max="4871" width="13.42578125" style="339" customWidth="1"/>
    <col min="4872" max="4872" width="14.2851562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0.140625" style="339" customWidth="1"/>
    <col min="5126" max="5126" width="5" style="339" customWidth="1"/>
    <col min="5127" max="5127" width="13.42578125" style="339" customWidth="1"/>
    <col min="5128" max="5128" width="14.2851562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0.140625" style="339" customWidth="1"/>
    <col min="5382" max="5382" width="5" style="339" customWidth="1"/>
    <col min="5383" max="5383" width="13.42578125" style="339" customWidth="1"/>
    <col min="5384" max="5384" width="14.2851562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0.140625" style="339" customWidth="1"/>
    <col min="5638" max="5638" width="5" style="339" customWidth="1"/>
    <col min="5639" max="5639" width="13.42578125" style="339" customWidth="1"/>
    <col min="5640" max="5640" width="14.2851562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0.140625" style="339" customWidth="1"/>
    <col min="5894" max="5894" width="5" style="339" customWidth="1"/>
    <col min="5895" max="5895" width="13.42578125" style="339" customWidth="1"/>
    <col min="5896" max="5896" width="14.2851562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0.140625" style="339" customWidth="1"/>
    <col min="6150" max="6150" width="5" style="339" customWidth="1"/>
    <col min="6151" max="6151" width="13.42578125" style="339" customWidth="1"/>
    <col min="6152" max="6152" width="14.2851562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0.140625" style="339" customWidth="1"/>
    <col min="6406" max="6406" width="5" style="339" customWidth="1"/>
    <col min="6407" max="6407" width="13.42578125" style="339" customWidth="1"/>
    <col min="6408" max="6408" width="14.2851562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0.140625" style="339" customWidth="1"/>
    <col min="6662" max="6662" width="5" style="339" customWidth="1"/>
    <col min="6663" max="6663" width="13.42578125" style="339" customWidth="1"/>
    <col min="6664" max="6664" width="14.2851562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0.140625" style="339" customWidth="1"/>
    <col min="6918" max="6918" width="5" style="339" customWidth="1"/>
    <col min="6919" max="6919" width="13.42578125" style="339" customWidth="1"/>
    <col min="6920" max="6920" width="14.2851562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0.140625" style="339" customWidth="1"/>
    <col min="7174" max="7174" width="5" style="339" customWidth="1"/>
    <col min="7175" max="7175" width="13.42578125" style="339" customWidth="1"/>
    <col min="7176" max="7176" width="14.2851562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0.140625" style="339" customWidth="1"/>
    <col min="7430" max="7430" width="5" style="339" customWidth="1"/>
    <col min="7431" max="7431" width="13.42578125" style="339" customWidth="1"/>
    <col min="7432" max="7432" width="14.2851562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0.140625" style="339" customWidth="1"/>
    <col min="7686" max="7686" width="5" style="339" customWidth="1"/>
    <col min="7687" max="7687" width="13.42578125" style="339" customWidth="1"/>
    <col min="7688" max="7688" width="14.2851562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0.140625" style="339" customWidth="1"/>
    <col min="7942" max="7942" width="5" style="339" customWidth="1"/>
    <col min="7943" max="7943" width="13.42578125" style="339" customWidth="1"/>
    <col min="7944" max="7944" width="14.2851562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0.140625" style="339" customWidth="1"/>
    <col min="8198" max="8198" width="5" style="339" customWidth="1"/>
    <col min="8199" max="8199" width="13.42578125" style="339" customWidth="1"/>
    <col min="8200" max="8200" width="14.2851562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0.140625" style="339" customWidth="1"/>
    <col min="8454" max="8454" width="5" style="339" customWidth="1"/>
    <col min="8455" max="8455" width="13.42578125" style="339" customWidth="1"/>
    <col min="8456" max="8456" width="14.2851562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0.140625" style="339" customWidth="1"/>
    <col min="8710" max="8710" width="5" style="339" customWidth="1"/>
    <col min="8711" max="8711" width="13.42578125" style="339" customWidth="1"/>
    <col min="8712" max="8712" width="14.2851562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0.140625" style="339" customWidth="1"/>
    <col min="8966" max="8966" width="5" style="339" customWidth="1"/>
    <col min="8967" max="8967" width="13.42578125" style="339" customWidth="1"/>
    <col min="8968" max="8968" width="14.2851562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0.140625" style="339" customWidth="1"/>
    <col min="9222" max="9222" width="5" style="339" customWidth="1"/>
    <col min="9223" max="9223" width="13.42578125" style="339" customWidth="1"/>
    <col min="9224" max="9224" width="14.2851562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0.140625" style="339" customWidth="1"/>
    <col min="9478" max="9478" width="5" style="339" customWidth="1"/>
    <col min="9479" max="9479" width="13.42578125" style="339" customWidth="1"/>
    <col min="9480" max="9480" width="14.2851562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0.140625" style="339" customWidth="1"/>
    <col min="9734" max="9734" width="5" style="339" customWidth="1"/>
    <col min="9735" max="9735" width="13.42578125" style="339" customWidth="1"/>
    <col min="9736" max="9736" width="14.2851562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0.140625" style="339" customWidth="1"/>
    <col min="9990" max="9990" width="5" style="339" customWidth="1"/>
    <col min="9991" max="9991" width="13.42578125" style="339" customWidth="1"/>
    <col min="9992" max="9992" width="14.2851562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0.140625" style="339" customWidth="1"/>
    <col min="10246" max="10246" width="5" style="339" customWidth="1"/>
    <col min="10247" max="10247" width="13.42578125" style="339" customWidth="1"/>
    <col min="10248" max="10248" width="14.2851562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0.140625" style="339" customWidth="1"/>
    <col min="10502" max="10502" width="5" style="339" customWidth="1"/>
    <col min="10503" max="10503" width="13.42578125" style="339" customWidth="1"/>
    <col min="10504" max="10504" width="14.2851562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0.140625" style="339" customWidth="1"/>
    <col min="10758" max="10758" width="5" style="339" customWidth="1"/>
    <col min="10759" max="10759" width="13.42578125" style="339" customWidth="1"/>
    <col min="10760" max="10760" width="14.2851562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0.140625" style="339" customWidth="1"/>
    <col min="11014" max="11014" width="5" style="339" customWidth="1"/>
    <col min="11015" max="11015" width="13.42578125" style="339" customWidth="1"/>
    <col min="11016" max="11016" width="14.2851562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0.140625" style="339" customWidth="1"/>
    <col min="11270" max="11270" width="5" style="339" customWidth="1"/>
    <col min="11271" max="11271" width="13.42578125" style="339" customWidth="1"/>
    <col min="11272" max="11272" width="14.2851562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0.140625" style="339" customWidth="1"/>
    <col min="11526" max="11526" width="5" style="339" customWidth="1"/>
    <col min="11527" max="11527" width="13.42578125" style="339" customWidth="1"/>
    <col min="11528" max="11528" width="14.2851562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0.140625" style="339" customWidth="1"/>
    <col min="11782" max="11782" width="5" style="339" customWidth="1"/>
    <col min="11783" max="11783" width="13.42578125" style="339" customWidth="1"/>
    <col min="11784" max="11784" width="14.2851562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0.140625" style="339" customWidth="1"/>
    <col min="12038" max="12038" width="5" style="339" customWidth="1"/>
    <col min="12039" max="12039" width="13.42578125" style="339" customWidth="1"/>
    <col min="12040" max="12040" width="14.2851562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0.140625" style="339" customWidth="1"/>
    <col min="12294" max="12294" width="5" style="339" customWidth="1"/>
    <col min="12295" max="12295" width="13.42578125" style="339" customWidth="1"/>
    <col min="12296" max="12296" width="14.2851562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0.140625" style="339" customWidth="1"/>
    <col min="12550" max="12550" width="5" style="339" customWidth="1"/>
    <col min="12551" max="12551" width="13.42578125" style="339" customWidth="1"/>
    <col min="12552" max="12552" width="14.2851562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0.140625" style="339" customWidth="1"/>
    <col min="12806" max="12806" width="5" style="339" customWidth="1"/>
    <col min="12807" max="12807" width="13.42578125" style="339" customWidth="1"/>
    <col min="12808" max="12808" width="14.2851562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0.140625" style="339" customWidth="1"/>
    <col min="13062" max="13062" width="5" style="339" customWidth="1"/>
    <col min="13063" max="13063" width="13.42578125" style="339" customWidth="1"/>
    <col min="13064" max="13064" width="14.2851562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0.140625" style="339" customWidth="1"/>
    <col min="13318" max="13318" width="5" style="339" customWidth="1"/>
    <col min="13319" max="13319" width="13.42578125" style="339" customWidth="1"/>
    <col min="13320" max="13320" width="14.2851562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0.140625" style="339" customWidth="1"/>
    <col min="13574" max="13574" width="5" style="339" customWidth="1"/>
    <col min="13575" max="13575" width="13.42578125" style="339" customWidth="1"/>
    <col min="13576" max="13576" width="14.2851562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0.140625" style="339" customWidth="1"/>
    <col min="13830" max="13830" width="5" style="339" customWidth="1"/>
    <col min="13831" max="13831" width="13.42578125" style="339" customWidth="1"/>
    <col min="13832" max="13832" width="14.2851562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0.140625" style="339" customWidth="1"/>
    <col min="14086" max="14086" width="5" style="339" customWidth="1"/>
    <col min="14087" max="14087" width="13.42578125" style="339" customWidth="1"/>
    <col min="14088" max="14088" width="14.2851562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0.140625" style="339" customWidth="1"/>
    <col min="14342" max="14342" width="5" style="339" customWidth="1"/>
    <col min="14343" max="14343" width="13.42578125" style="339" customWidth="1"/>
    <col min="14344" max="14344" width="14.2851562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0.140625" style="339" customWidth="1"/>
    <col min="14598" max="14598" width="5" style="339" customWidth="1"/>
    <col min="14599" max="14599" width="13.42578125" style="339" customWidth="1"/>
    <col min="14600" max="14600" width="14.2851562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0.140625" style="339" customWidth="1"/>
    <col min="14854" max="14854" width="5" style="339" customWidth="1"/>
    <col min="14855" max="14855" width="13.42578125" style="339" customWidth="1"/>
    <col min="14856" max="14856" width="14.2851562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0.140625" style="339" customWidth="1"/>
    <col min="15110" max="15110" width="5" style="339" customWidth="1"/>
    <col min="15111" max="15111" width="13.42578125" style="339" customWidth="1"/>
    <col min="15112" max="15112" width="14.2851562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0.140625" style="339" customWidth="1"/>
    <col min="15366" max="15366" width="5" style="339" customWidth="1"/>
    <col min="15367" max="15367" width="13.42578125" style="339" customWidth="1"/>
    <col min="15368" max="15368" width="14.2851562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0.140625" style="339" customWidth="1"/>
    <col min="15622" max="15622" width="5" style="339" customWidth="1"/>
    <col min="15623" max="15623" width="13.42578125" style="339" customWidth="1"/>
    <col min="15624" max="15624" width="14.2851562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0.140625" style="339" customWidth="1"/>
    <col min="15878" max="15878" width="5" style="339" customWidth="1"/>
    <col min="15879" max="15879" width="13.42578125" style="339" customWidth="1"/>
    <col min="15880" max="15880" width="14.2851562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0.140625" style="339" customWidth="1"/>
    <col min="16134" max="16134" width="5" style="339" customWidth="1"/>
    <col min="16135" max="16135" width="13.42578125" style="339" customWidth="1"/>
    <col min="16136" max="16136" width="14.2851562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92">
        <f>H8+I8-[2]ekamut!D124</f>
        <v>1875422.149</v>
      </c>
      <c r="H8" s="440">
        <f>H9+H220+H359+H407+H527+H633+H724+H785</f>
        <v>1043963.3</v>
      </c>
      <c r="I8" s="440">
        <f>I9+I134+I164+I220+I359+I407+I452+I527+I633+I724+I785</f>
        <v>931458.84899999993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92">
        <f>H9+I9</f>
        <v>325528.7</v>
      </c>
      <c r="H9" s="392">
        <f>H11+H51+H63+H84+H90+H96+H118+H124</f>
        <v>312228.7</v>
      </c>
      <c r="I9" s="370">
        <f>I11+I51+I63+I84+I90+I96+I118+I124</f>
        <v>13300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8">
        <f>H11+I11</f>
        <v>246300.4</v>
      </c>
      <c r="H11" s="378">
        <f>H13</f>
        <v>243300.4</v>
      </c>
      <c r="I11" s="378">
        <f>I13</f>
        <v>3000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8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83">
        <f>H13+I13</f>
        <v>246300.4</v>
      </c>
      <c r="H13" s="383">
        <f>SUM(H15:H38)</f>
        <v>243300.4</v>
      </c>
      <c r="I13" s="383">
        <f>SUM(I15:I61)</f>
        <v>3000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185516.5</v>
      </c>
      <c r="H15" s="383">
        <f>[2]aparat!F34</f>
        <v>185516.5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18000</v>
      </c>
      <c r="H16" s="383">
        <f>[2]aparat!F35</f>
        <v>18000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[2]aparat!F44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657.3</v>
      </c>
      <c r="H18" s="383">
        <f>[2]aparat!F45</f>
        <v>657.3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1376.6</v>
      </c>
      <c r="H19" s="383">
        <f>[2]aparat!F46</f>
        <v>1376.6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[2]aparat!F47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[2]aparat!F48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[2]aparat!F51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3500</v>
      </c>
      <c r="H23" s="383">
        <f>[2]aparat!F52</f>
        <v>3500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[2]aparat!F53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3400</v>
      </c>
      <c r="H25" s="383">
        <f>[2]aparat!F56</f>
        <v>3400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1500</v>
      </c>
      <c r="H26" s="383">
        <f>[2]aparat!F57</f>
        <v>1500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550</v>
      </c>
      <c r="H27" s="383">
        <f>[2]aparat!F58</f>
        <v>550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[2]aparat!F59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3000</v>
      </c>
      <c r="H29" s="383">
        <f>[2]aparat!F61</f>
        <v>3000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900</v>
      </c>
      <c r="H30" s="383">
        <f>[2]aparat!F62</f>
        <v>900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[2]aparat!F64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[2]aparat!F66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1450</v>
      </c>
      <c r="H33" s="383">
        <f>[2]aparat!F67</f>
        <v>1450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1400</v>
      </c>
      <c r="H34" s="383">
        <f>[2]aparat!F69</f>
        <v>1400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5000</v>
      </c>
      <c r="H35" s="383">
        <f>[2]aparat!F71</f>
        <v>5000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[2]aparat!F74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[2]aparat!F75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[2]aparat!F136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[2]aparat!F154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[2]aparat!F155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[2]aparat!F156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0</v>
      </c>
      <c r="H42" s="375"/>
      <c r="I42" s="375">
        <f>[2]aparat!F153</f>
        <v>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0</v>
      </c>
      <c r="H61" s="375"/>
      <c r="I61" s="375">
        <f>[2]aparat!F160</f>
        <v>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4155</v>
      </c>
      <c r="H63" s="375">
        <f>H65+H69+H73</f>
        <v>4155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4155</v>
      </c>
      <c r="H73" s="375">
        <f>H75+H76+H77+H79+H80+H81+H82+H83+H78</f>
        <v>4155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'[2]zags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'[2]zags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'[2]zags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'[2]zags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'[2]zags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'[2]zags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'[2]zags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'[2]zags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1656</v>
      </c>
      <c r="H83" s="383">
        <f>'[2]վեկտոր պլյուս'!F56</f>
        <v>1656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27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75073.299999999988</v>
      </c>
      <c r="H96" s="383">
        <f>H98</f>
        <v>64773.299999999996</v>
      </c>
      <c r="I96" s="383">
        <f>I98</f>
        <v>10300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75073.299999999988</v>
      </c>
      <c r="H98" s="383">
        <f>SUM(H99:H117)</f>
        <v>64773.299999999996</v>
      </c>
      <c r="I98" s="383">
        <f>I113+I112+I117+I114+I115+I116+I111</f>
        <v>10300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400</v>
      </c>
      <c r="H100" s="383">
        <f>[2]turq!F44</f>
        <v>400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1570</v>
      </c>
      <c r="H101" s="383">
        <f>[2]turq!F62</f>
        <v>1570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6000</v>
      </c>
      <c r="H102" s="383">
        <f>[2]turq!F64</f>
        <v>6000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[2]turq!F67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1000</v>
      </c>
      <c r="H104" s="383">
        <f>[2]turq!F75</f>
        <v>1000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1502.46</v>
      </c>
      <c r="H105" s="383">
        <f>[2]turq!F76</f>
        <v>1502.46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49975.839999999997</v>
      </c>
      <c r="H106" s="383">
        <f>[2]turq!F104</f>
        <v>49975.839999999997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475</v>
      </c>
      <c r="H107" s="383">
        <f>[2]turq!F111</f>
        <v>475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+[2]turq!F113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[2]turq!F133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[2]turq!F137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[2]turq!F152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10000</v>
      </c>
      <c r="H112" s="383"/>
      <c r="I112" s="383">
        <f>[2]turq!F153</f>
        <v>10000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[2]turq!F154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0</v>
      </c>
      <c r="H114" s="383"/>
      <c r="I114" s="383">
        <f>[2]turq!F155</f>
        <v>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[2]turq!F156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0</v>
      </c>
      <c r="H116" s="383"/>
      <c r="I116" s="383">
        <f>[2]turq!F157</f>
        <v>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300</v>
      </c>
      <c r="H117" s="383"/>
      <c r="I117" s="383">
        <f>[2]turq!F161</f>
        <v>300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120942.10399999999</v>
      </c>
      <c r="H220" s="361">
        <f>H222+H232+H252+H266+H280+H303+H309+H329+H353</f>
        <v>33026</v>
      </c>
      <c r="I220" s="361">
        <f>I222+I232+I252+I266+I280+I303+I309+I329+I353</f>
        <v>87916.103999999992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936</v>
      </c>
      <c r="H232" s="383">
        <f>H234+H240+H244+H248</f>
        <v>936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936</v>
      </c>
      <c r="H234" s="383">
        <f>H236+H237+H238</f>
        <v>936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[2]gjuxatntes!F65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[2]gjuxatntes!B77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[2]gjuxatntes!F77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[2]gjuxatntes!F128</f>
        <v>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[2]gjuxatntes!F154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0</v>
      </c>
      <c r="H252" s="375">
        <f>H254+H258+H262</f>
        <v>0</v>
      </c>
      <c r="I252" s="375">
        <f>I254+I258+I262</f>
        <v>0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0</v>
      </c>
      <c r="H258" s="375"/>
      <c r="I258" s="375">
        <f>I261+I260</f>
        <v>0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0</v>
      </c>
      <c r="H260" s="375"/>
      <c r="I260" s="375">
        <f>[2]gazafikacum!F139</f>
        <v>0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[2]gazafikacum!F145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420006.10399999999</v>
      </c>
      <c r="H280" s="383">
        <f>H282+H287+H291+H295+H299</f>
        <v>32090</v>
      </c>
      <c r="I280" s="375">
        <f>I282+I287+I291+I295+I299+I327</f>
        <v>387916.10399999999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420006.10399999999</v>
      </c>
      <c r="H282" s="383">
        <f>H284+H285</f>
        <v>32090</v>
      </c>
      <c r="I282" s="375">
        <f>I284+I286+I328</f>
        <v>387916.10399999999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'[2]chanap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32090</v>
      </c>
      <c r="H285" s="383">
        <f>'[2]chanap transp'!F104</f>
        <v>32090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384491.10399999999</v>
      </c>
      <c r="H286" s="375"/>
      <c r="I286" s="375">
        <f>'[2]chanap transp'!F154</f>
        <v>384491.10399999999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0</v>
      </c>
      <c r="H327" s="375"/>
      <c r="I327" s="375">
        <f>'[2]chanap transp'!F157</f>
        <v>0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3425</v>
      </c>
      <c r="H328" s="383"/>
      <c r="I328" s="383">
        <f>'[2]chanap transp'!F161</f>
        <v>3425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'[2]transp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'[2]ajl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'[2]ajl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-300000</v>
      </c>
      <c r="H353" s="383">
        <f>H355</f>
        <v>0</v>
      </c>
      <c r="I353" s="383">
        <f>I355</f>
        <v>-300000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-300000</v>
      </c>
      <c r="H355" s="383">
        <f>H357+H358</f>
        <v>0</v>
      </c>
      <c r="I355" s="383">
        <f>I357+I358</f>
        <v>-300000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'[2]tntes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-300000</v>
      </c>
      <c r="H358" s="383"/>
      <c r="I358" s="383">
        <f>'[2]tntes harab'!F172</f>
        <v>-300000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121386.1</v>
      </c>
      <c r="H359" s="392">
        <f>H361+H371+H377+H383+H389+H397</f>
        <v>103386.1</v>
      </c>
      <c r="I359" s="392">
        <f>I361+I371+I377+I383+I389+I397+I369</f>
        <v>18000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95747.1</v>
      </c>
      <c r="H361" s="383">
        <f>H363+H367+H368+H366</f>
        <v>92747.1</v>
      </c>
      <c r="I361" s="383">
        <f>I363+I369+I370</f>
        <v>3000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[2]axb!F45</f>
        <v>0</v>
      </c>
      <c r="I365" s="383"/>
    </row>
    <row r="366" spans="1:9" ht="13.5" customHeight="1">
      <c r="A366" s="373"/>
      <c r="B366" s="381"/>
      <c r="C366" s="382"/>
      <c r="D366" s="382"/>
      <c r="E366" s="374" t="s">
        <v>699</v>
      </c>
      <c r="F366" s="374">
        <v>4239</v>
      </c>
      <c r="G366" s="383">
        <f>H366</f>
        <v>2000</v>
      </c>
      <c r="H366" s="383">
        <f>[2]axb!F62</f>
        <v>2000</v>
      </c>
      <c r="I366" s="383"/>
    </row>
    <row r="367" spans="1:9" ht="48.75" customHeight="1">
      <c r="A367" s="373"/>
      <c r="B367" s="381"/>
      <c r="C367" s="382"/>
      <c r="D367" s="382"/>
      <c r="E367" s="374" t="s">
        <v>712</v>
      </c>
      <c r="F367" s="374">
        <v>4637</v>
      </c>
      <c r="G367" s="383">
        <f>H367</f>
        <v>90747.1</v>
      </c>
      <c r="H367" s="383">
        <f>[2]axb!F104</f>
        <v>90747.1</v>
      </c>
      <c r="I367" s="383"/>
    </row>
    <row r="368" spans="1:9" ht="30" customHeight="1">
      <c r="A368" s="373"/>
      <c r="B368" s="381"/>
      <c r="C368" s="382"/>
      <c r="D368" s="382"/>
      <c r="E368" s="238" t="s">
        <v>530</v>
      </c>
      <c r="F368" s="374">
        <v>4655</v>
      </c>
      <c r="G368" s="383">
        <f>H368</f>
        <v>0</v>
      </c>
      <c r="H368" s="383">
        <f>[2]axb!F111</f>
        <v>0</v>
      </c>
      <c r="I368" s="383"/>
    </row>
    <row r="369" spans="1:9" ht="48.75" hidden="1" customHeight="1">
      <c r="A369" s="373"/>
      <c r="B369" s="381"/>
      <c r="C369" s="382"/>
      <c r="D369" s="382"/>
      <c r="E369" s="384" t="str">
        <f>[2]axb!B155</f>
        <v xml:space="preserve"> -Տրանսպորտային սարքավորումներ</v>
      </c>
      <c r="F369" s="374">
        <v>5121</v>
      </c>
      <c r="G369" s="383">
        <f>I369</f>
        <v>0</v>
      </c>
      <c r="H369" s="383"/>
      <c r="I369" s="383">
        <f>[2]axb!F155</f>
        <v>0</v>
      </c>
    </row>
    <row r="370" spans="1:9" ht="18" hidden="1" customHeight="1">
      <c r="A370" s="373"/>
      <c r="B370" s="381"/>
      <c r="C370" s="382"/>
      <c r="D370" s="382"/>
      <c r="E370" s="384" t="s">
        <v>726</v>
      </c>
      <c r="F370" s="374">
        <v>5129</v>
      </c>
      <c r="G370" s="383">
        <f>I370</f>
        <v>3000</v>
      </c>
      <c r="H370" s="383"/>
      <c r="I370" s="383">
        <f>[2]axb!F157</f>
        <v>3000</v>
      </c>
    </row>
    <row r="371" spans="1:9" ht="15.75" hidden="1">
      <c r="A371" s="373">
        <v>2520</v>
      </c>
      <c r="B371" s="367" t="s">
        <v>290</v>
      </c>
      <c r="C371" s="368">
        <v>2</v>
      </c>
      <c r="D371" s="368">
        <v>0</v>
      </c>
      <c r="E371" s="376" t="s">
        <v>293</v>
      </c>
      <c r="F371" s="374"/>
      <c r="G371" s="383"/>
      <c r="H371" s="383"/>
      <c r="I371" s="383"/>
    </row>
    <row r="372" spans="1:9" s="380" customFormat="1" ht="10.5" hidden="1" customHeight="1">
      <c r="A372" s="373"/>
      <c r="B372" s="367"/>
      <c r="C372" s="368"/>
      <c r="D372" s="368"/>
      <c r="E372" s="374" t="s">
        <v>197</v>
      </c>
      <c r="F372" s="374"/>
      <c r="G372" s="378"/>
      <c r="H372" s="378"/>
      <c r="I372" s="378"/>
    </row>
    <row r="373" spans="1:9" ht="15.75" hidden="1">
      <c r="A373" s="373">
        <v>2521</v>
      </c>
      <c r="B373" s="381" t="s">
        <v>290</v>
      </c>
      <c r="C373" s="382">
        <v>2</v>
      </c>
      <c r="D373" s="382">
        <v>1</v>
      </c>
      <c r="E373" s="374" t="s">
        <v>294</v>
      </c>
      <c r="F373" s="374"/>
      <c r="G373" s="383"/>
      <c r="H373" s="383"/>
      <c r="I373" s="383"/>
    </row>
    <row r="374" spans="1:9" ht="40.5" hidden="1">
      <c r="A374" s="373"/>
      <c r="B374" s="381"/>
      <c r="C374" s="382"/>
      <c r="D374" s="382"/>
      <c r="E374" s="374" t="s">
        <v>691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/>
      <c r="B376" s="381"/>
      <c r="C376" s="382"/>
      <c r="D376" s="382"/>
      <c r="E376" s="374" t="s">
        <v>708</v>
      </c>
      <c r="F376" s="374"/>
      <c r="G376" s="383"/>
      <c r="H376" s="383"/>
      <c r="I376" s="383"/>
    </row>
    <row r="377" spans="1:9" ht="15.75" hidden="1">
      <c r="A377" s="373">
        <v>2530</v>
      </c>
      <c r="B377" s="367" t="s">
        <v>290</v>
      </c>
      <c r="C377" s="368">
        <v>3</v>
      </c>
      <c r="D377" s="368">
        <v>0</v>
      </c>
      <c r="E377" s="376" t="s">
        <v>295</v>
      </c>
      <c r="F377" s="376"/>
      <c r="G377" s="383"/>
      <c r="H377" s="383"/>
      <c r="I377" s="383"/>
    </row>
    <row r="378" spans="1:9" s="380" customFormat="1" ht="10.5" hidden="1" customHeight="1">
      <c r="A378" s="373"/>
      <c r="B378" s="367"/>
      <c r="C378" s="368"/>
      <c r="D378" s="368"/>
      <c r="E378" s="374" t="s">
        <v>197</v>
      </c>
      <c r="F378" s="374"/>
      <c r="G378" s="378"/>
      <c r="H378" s="378"/>
      <c r="I378" s="378"/>
    </row>
    <row r="379" spans="1:9" ht="15.75" hidden="1">
      <c r="A379" s="373">
        <v>3531</v>
      </c>
      <c r="B379" s="381" t="s">
        <v>290</v>
      </c>
      <c r="C379" s="382">
        <v>3</v>
      </c>
      <c r="D379" s="382">
        <v>1</v>
      </c>
      <c r="E379" s="374" t="s">
        <v>295</v>
      </c>
      <c r="F379" s="374"/>
      <c r="G379" s="383"/>
      <c r="H379" s="383"/>
      <c r="I379" s="383"/>
    </row>
    <row r="380" spans="1:9" ht="40.5" hidden="1">
      <c r="A380" s="373"/>
      <c r="B380" s="381"/>
      <c r="C380" s="382"/>
      <c r="D380" s="382"/>
      <c r="E380" s="374" t="s">
        <v>691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5.75" hidden="1">
      <c r="A382" s="373"/>
      <c r="B382" s="381"/>
      <c r="C382" s="382"/>
      <c r="D382" s="382"/>
      <c r="E382" s="374" t="s">
        <v>708</v>
      </c>
      <c r="F382" s="374"/>
      <c r="G382" s="383"/>
      <c r="H382" s="383"/>
      <c r="I382" s="383"/>
    </row>
    <row r="383" spans="1:9" ht="19.5" hidden="1" customHeight="1">
      <c r="A383" s="373">
        <v>2540</v>
      </c>
      <c r="B383" s="367" t="s">
        <v>290</v>
      </c>
      <c r="C383" s="368">
        <v>4</v>
      </c>
      <c r="D383" s="368">
        <v>0</v>
      </c>
      <c r="E383" s="376" t="s">
        <v>296</v>
      </c>
      <c r="F383" s="376"/>
      <c r="G383" s="383"/>
      <c r="H383" s="383"/>
      <c r="I383" s="383"/>
    </row>
    <row r="384" spans="1:9" s="380" customFormat="1" ht="10.5" hidden="1" customHeight="1">
      <c r="A384" s="373"/>
      <c r="B384" s="367"/>
      <c r="C384" s="368"/>
      <c r="D384" s="368"/>
      <c r="E384" s="374" t="s">
        <v>197</v>
      </c>
      <c r="F384" s="374"/>
      <c r="G384" s="378"/>
      <c r="H384" s="378"/>
      <c r="I384" s="378"/>
    </row>
    <row r="385" spans="1:9" ht="17.25" hidden="1" customHeight="1">
      <c r="A385" s="373">
        <v>2541</v>
      </c>
      <c r="B385" s="381" t="s">
        <v>290</v>
      </c>
      <c r="C385" s="382">
        <v>4</v>
      </c>
      <c r="D385" s="382">
        <v>1</v>
      </c>
      <c r="E385" s="374" t="s">
        <v>296</v>
      </c>
      <c r="F385" s="374"/>
      <c r="G385" s="383"/>
      <c r="H385" s="383"/>
      <c r="I385" s="383"/>
    </row>
    <row r="386" spans="1:9" ht="40.5" hidden="1">
      <c r="A386" s="373"/>
      <c r="B386" s="381"/>
      <c r="C386" s="382"/>
      <c r="D386" s="382"/>
      <c r="E386" s="374" t="s">
        <v>691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15.75" hidden="1">
      <c r="A388" s="373"/>
      <c r="B388" s="381"/>
      <c r="C388" s="382"/>
      <c r="D388" s="382"/>
      <c r="E388" s="374" t="s">
        <v>708</v>
      </c>
      <c r="F388" s="374"/>
      <c r="G388" s="383"/>
      <c r="H388" s="383"/>
      <c r="I388" s="383"/>
    </row>
    <row r="389" spans="1:9" ht="32.25" hidden="1" customHeight="1">
      <c r="A389" s="373">
        <v>2550</v>
      </c>
      <c r="B389" s="367" t="s">
        <v>290</v>
      </c>
      <c r="C389" s="368">
        <v>5</v>
      </c>
      <c r="D389" s="368">
        <v>0</v>
      </c>
      <c r="E389" s="376" t="s">
        <v>297</v>
      </c>
      <c r="F389" s="376"/>
      <c r="G389" s="383"/>
      <c r="H389" s="383"/>
      <c r="I389" s="383"/>
    </row>
    <row r="390" spans="1:9" s="380" customFormat="1" ht="10.5" hidden="1" customHeight="1">
      <c r="A390" s="373"/>
      <c r="B390" s="367"/>
      <c r="C390" s="368"/>
      <c r="D390" s="368"/>
      <c r="E390" s="374" t="s">
        <v>197</v>
      </c>
      <c r="F390" s="374"/>
      <c r="G390" s="378"/>
      <c r="H390" s="378"/>
      <c r="I390" s="378"/>
    </row>
    <row r="391" spans="1:9" ht="40.5" hidden="1">
      <c r="A391" s="373">
        <v>2551</v>
      </c>
      <c r="B391" s="381" t="s">
        <v>290</v>
      </c>
      <c r="C391" s="382">
        <v>5</v>
      </c>
      <c r="D391" s="382">
        <v>1</v>
      </c>
      <c r="E391" s="374" t="s">
        <v>297</v>
      </c>
      <c r="F391" s="374"/>
      <c r="G391" s="383"/>
      <c r="H391" s="383"/>
      <c r="I391" s="383"/>
    </row>
    <row r="392" spans="1:9" ht="40.5" hidden="1">
      <c r="A392" s="373"/>
      <c r="B392" s="381"/>
      <c r="C392" s="382"/>
      <c r="D392" s="382"/>
      <c r="E392" s="374" t="s">
        <v>691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74" t="s">
        <v>708</v>
      </c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15.75" hidden="1">
      <c r="A396" s="373"/>
      <c r="B396" s="381"/>
      <c r="C396" s="382"/>
      <c r="D396" s="382"/>
      <c r="E396" s="384"/>
      <c r="F396" s="374"/>
      <c r="G396" s="383"/>
      <c r="H396" s="383"/>
      <c r="I396" s="383"/>
    </row>
    <row r="397" spans="1:9" ht="27">
      <c r="A397" s="373">
        <v>2560</v>
      </c>
      <c r="B397" s="367" t="s">
        <v>290</v>
      </c>
      <c r="C397" s="368">
        <v>6</v>
      </c>
      <c r="D397" s="368">
        <v>0</v>
      </c>
      <c r="E397" s="376" t="s">
        <v>298</v>
      </c>
      <c r="F397" s="376"/>
      <c r="G397" s="383">
        <f>H397+I397</f>
        <v>25639</v>
      </c>
      <c r="H397" s="383">
        <f>H399</f>
        <v>10639</v>
      </c>
      <c r="I397" s="383">
        <f>I399</f>
        <v>15000</v>
      </c>
    </row>
    <row r="398" spans="1:9" s="380" customFormat="1" ht="10.5" customHeight="1">
      <c r="A398" s="373"/>
      <c r="B398" s="367"/>
      <c r="C398" s="368"/>
      <c r="D398" s="368"/>
      <c r="E398" s="374" t="s">
        <v>197</v>
      </c>
      <c r="F398" s="374"/>
      <c r="G398" s="378"/>
      <c r="H398" s="378"/>
      <c r="I398" s="378"/>
    </row>
    <row r="399" spans="1:9" ht="27">
      <c r="A399" s="373">
        <v>2561</v>
      </c>
      <c r="B399" s="381" t="s">
        <v>290</v>
      </c>
      <c r="C399" s="382">
        <v>6</v>
      </c>
      <c r="D399" s="382">
        <v>1</v>
      </c>
      <c r="E399" s="374" t="s">
        <v>298</v>
      </c>
      <c r="F399" s="374"/>
      <c r="G399" s="383">
        <f>H399+I399</f>
        <v>25639</v>
      </c>
      <c r="H399" s="383">
        <f>H401+H405+H403+H404+H402</f>
        <v>10639</v>
      </c>
      <c r="I399" s="383">
        <f>I401+I406+I405</f>
        <v>15000</v>
      </c>
    </row>
    <row r="400" spans="1:9" ht="23.25" customHeight="1">
      <c r="A400" s="373"/>
      <c r="B400" s="381"/>
      <c r="C400" s="382"/>
      <c r="D400" s="382"/>
      <c r="E400" s="389" t="s">
        <v>691</v>
      </c>
      <c r="F400" s="374"/>
      <c r="G400" s="383"/>
      <c r="H400" s="383"/>
      <c r="I400" s="383"/>
    </row>
    <row r="401" spans="1:9" ht="13.5" customHeight="1">
      <c r="A401" s="373"/>
      <c r="B401" s="381"/>
      <c r="C401" s="382"/>
      <c r="D401" s="382"/>
      <c r="E401" s="374" t="s">
        <v>419</v>
      </c>
      <c r="F401" s="374">
        <v>4213</v>
      </c>
      <c r="G401" s="383">
        <f>H401+I401</f>
        <v>1000</v>
      </c>
      <c r="H401" s="383">
        <f>'[2]srgaka mig'!F45</f>
        <v>1000</v>
      </c>
      <c r="I401" s="383"/>
    </row>
    <row r="402" spans="1:9" ht="13.5" customHeight="1">
      <c r="A402" s="373"/>
      <c r="B402" s="381"/>
      <c r="C402" s="382"/>
      <c r="D402" s="382"/>
      <c r="E402" s="374" t="s">
        <v>699</v>
      </c>
      <c r="F402" s="374">
        <v>4239</v>
      </c>
      <c r="G402" s="383">
        <f>H402</f>
        <v>2000</v>
      </c>
      <c r="H402" s="383">
        <f>'[2]srgaka mig'!F62</f>
        <v>2000</v>
      </c>
      <c r="I402" s="383"/>
    </row>
    <row r="403" spans="1:9" ht="35.25" customHeight="1">
      <c r="A403" s="373"/>
      <c r="B403" s="381"/>
      <c r="C403" s="382"/>
      <c r="D403" s="382"/>
      <c r="E403" s="374" t="s">
        <v>712</v>
      </c>
      <c r="F403" s="374">
        <v>4637</v>
      </c>
      <c r="G403" s="383">
        <f>H403+I403</f>
        <v>6889</v>
      </c>
      <c r="H403" s="383">
        <f>'[2]srgaka mig'!F104</f>
        <v>6889</v>
      </c>
      <c r="I403" s="383"/>
    </row>
    <row r="404" spans="1:9" ht="35.25" customHeight="1">
      <c r="A404" s="373"/>
      <c r="B404" s="381"/>
      <c r="C404" s="382"/>
      <c r="D404" s="382"/>
      <c r="E404" s="238" t="s">
        <v>530</v>
      </c>
      <c r="F404" s="374">
        <v>4655</v>
      </c>
      <c r="G404" s="383">
        <f>H404</f>
        <v>750</v>
      </c>
      <c r="H404" s="383">
        <f>'[2]srgaka mig'!F111</f>
        <v>750</v>
      </c>
      <c r="I404" s="383"/>
    </row>
    <row r="405" spans="1:9" ht="26.25" customHeight="1">
      <c r="A405" s="373"/>
      <c r="B405" s="381"/>
      <c r="C405" s="382"/>
      <c r="D405" s="382"/>
      <c r="E405" s="384" t="s">
        <v>705</v>
      </c>
      <c r="F405" s="374">
        <v>5122</v>
      </c>
      <c r="G405" s="383">
        <f>H405+I405</f>
        <v>0</v>
      </c>
      <c r="H405" s="383"/>
      <c r="I405" s="383">
        <f>'[2]srgaka mig'!F156</f>
        <v>0</v>
      </c>
    </row>
    <row r="406" spans="1:9" ht="26.25" customHeight="1">
      <c r="A406" s="373"/>
      <c r="B406" s="381"/>
      <c r="C406" s="382"/>
      <c r="D406" s="382"/>
      <c r="E406" s="393" t="s">
        <v>605</v>
      </c>
      <c r="F406" s="374">
        <v>5131</v>
      </c>
      <c r="G406" s="383">
        <f>H406+I406</f>
        <v>15000</v>
      </c>
      <c r="H406" s="383"/>
      <c r="I406" s="375">
        <f>'[2]srgaka mig'!F158</f>
        <v>15000</v>
      </c>
    </row>
    <row r="407" spans="1:9" s="371" customFormat="1" ht="52.5" customHeight="1">
      <c r="A407" s="366">
        <v>2600</v>
      </c>
      <c r="B407" s="367" t="s">
        <v>299</v>
      </c>
      <c r="C407" s="368">
        <v>0</v>
      </c>
      <c r="D407" s="368">
        <v>0</v>
      </c>
      <c r="E407" s="369" t="s">
        <v>727</v>
      </c>
      <c r="F407" s="369"/>
      <c r="G407" s="361">
        <f>H407+I407</f>
        <v>554309.88</v>
      </c>
      <c r="H407" s="361">
        <f>H409+H417+H423+H430+H440+H446</f>
        <v>58604.7</v>
      </c>
      <c r="I407" s="392">
        <f>I409+I417+I423+I430+I440+I446</f>
        <v>495705.18</v>
      </c>
    </row>
    <row r="408" spans="1:9" ht="12.75" customHeight="1">
      <c r="A408" s="373"/>
      <c r="B408" s="367"/>
      <c r="C408" s="368"/>
      <c r="D408" s="368"/>
      <c r="E408" s="374" t="s">
        <v>7</v>
      </c>
      <c r="F408" s="374"/>
      <c r="G408" s="383"/>
      <c r="H408" s="383"/>
      <c r="I408" s="383"/>
    </row>
    <row r="409" spans="1:9" ht="12.75" customHeight="1">
      <c r="A409" s="373">
        <v>2610</v>
      </c>
      <c r="B409" s="367" t="s">
        <v>299</v>
      </c>
      <c r="C409" s="368">
        <v>1</v>
      </c>
      <c r="D409" s="368">
        <v>0</v>
      </c>
      <c r="E409" s="376" t="s">
        <v>301</v>
      </c>
      <c r="F409" s="376"/>
      <c r="G409" s="383">
        <f>I409+H409</f>
        <v>284548.38</v>
      </c>
      <c r="H409" s="383">
        <f>H411</f>
        <v>32627.200000000001</v>
      </c>
      <c r="I409" s="383">
        <f>I411</f>
        <v>251921.18</v>
      </c>
    </row>
    <row r="410" spans="1:9" s="380" customFormat="1" ht="12" customHeight="1">
      <c r="A410" s="373"/>
      <c r="B410" s="367"/>
      <c r="C410" s="368"/>
      <c r="D410" s="368"/>
      <c r="E410" s="374" t="s">
        <v>197</v>
      </c>
      <c r="F410" s="374"/>
      <c r="G410" s="378"/>
      <c r="H410" s="378"/>
      <c r="I410" s="378"/>
    </row>
    <row r="411" spans="1:9" ht="13.5" customHeight="1">
      <c r="A411" s="373">
        <v>2611</v>
      </c>
      <c r="B411" s="381" t="s">
        <v>299</v>
      </c>
      <c r="C411" s="382">
        <v>1</v>
      </c>
      <c r="D411" s="382">
        <v>1</v>
      </c>
      <c r="E411" s="374" t="s">
        <v>302</v>
      </c>
      <c r="F411" s="374"/>
      <c r="G411" s="383">
        <f>I411+H411</f>
        <v>284548.38</v>
      </c>
      <c r="H411" s="383">
        <f>SUM(H413:H416)</f>
        <v>32627.200000000001</v>
      </c>
      <c r="I411" s="383">
        <f>I415+I416</f>
        <v>251921.18</v>
      </c>
    </row>
    <row r="412" spans="1:9" ht="31.5" customHeight="1">
      <c r="A412" s="373"/>
      <c r="B412" s="381"/>
      <c r="C412" s="382"/>
      <c r="D412" s="382"/>
      <c r="E412" s="374" t="s">
        <v>691</v>
      </c>
      <c r="F412" s="374"/>
      <c r="G412" s="383"/>
      <c r="H412" s="383"/>
      <c r="I412" s="383"/>
    </row>
    <row r="413" spans="1:9" ht="39" customHeight="1">
      <c r="A413" s="373"/>
      <c r="B413" s="381"/>
      <c r="C413" s="382"/>
      <c r="D413" s="382"/>
      <c r="E413" s="374" t="s">
        <v>712</v>
      </c>
      <c r="F413" s="374">
        <v>4637</v>
      </c>
      <c r="G413" s="383">
        <f>I413+H413</f>
        <v>32627.200000000001</v>
      </c>
      <c r="H413" s="383">
        <f>'[2]bnak shin'!F104</f>
        <v>32627.200000000001</v>
      </c>
      <c r="I413" s="383"/>
    </row>
    <row r="414" spans="1:9" ht="31.5" customHeight="1">
      <c r="A414" s="373"/>
      <c r="B414" s="381"/>
      <c r="C414" s="382"/>
      <c r="D414" s="382"/>
      <c r="E414" s="238" t="s">
        <v>530</v>
      </c>
      <c r="F414" s="374">
        <v>4655</v>
      </c>
      <c r="G414" s="383">
        <f>H414</f>
        <v>0</v>
      </c>
      <c r="H414" s="383">
        <f>'[2]bnak shin'!F111</f>
        <v>0</v>
      </c>
      <c r="I414" s="383"/>
    </row>
    <row r="415" spans="1:9" ht="27">
      <c r="A415" s="373"/>
      <c r="B415" s="381"/>
      <c r="C415" s="382"/>
      <c r="D415" s="382"/>
      <c r="E415" s="374" t="s">
        <v>707</v>
      </c>
      <c r="F415" s="374">
        <v>5113</v>
      </c>
      <c r="G415" s="383">
        <f>I415+H415</f>
        <v>251921.18</v>
      </c>
      <c r="H415" s="383"/>
      <c r="I415" s="383">
        <f>'[2]bnak shin'!F154</f>
        <v>251921.18</v>
      </c>
    </row>
    <row r="416" spans="1:9" ht="15.75" hidden="1">
      <c r="A416" s="373"/>
      <c r="B416" s="381"/>
      <c r="C416" s="382"/>
      <c r="D416" s="382"/>
      <c r="E416" s="384" t="s">
        <v>709</v>
      </c>
      <c r="F416" s="374">
        <v>5134</v>
      </c>
      <c r="G416" s="383">
        <f>I416+H416</f>
        <v>0</v>
      </c>
      <c r="H416" s="383"/>
      <c r="I416" s="383">
        <f>'[2]bnak shin'!F161</f>
        <v>0</v>
      </c>
    </row>
    <row r="417" spans="1:9" ht="15.75" hidden="1">
      <c r="A417" s="373">
        <v>2620</v>
      </c>
      <c r="B417" s="367" t="s">
        <v>299</v>
      </c>
      <c r="C417" s="368">
        <v>2</v>
      </c>
      <c r="D417" s="368">
        <v>0</v>
      </c>
      <c r="E417" s="376" t="s">
        <v>303</v>
      </c>
      <c r="F417" s="376"/>
      <c r="G417" s="383"/>
      <c r="H417" s="383"/>
      <c r="I417" s="383"/>
    </row>
    <row r="418" spans="1:9" s="380" customFormat="1" ht="10.5" hidden="1" customHeight="1">
      <c r="A418" s="373"/>
      <c r="B418" s="367"/>
      <c r="C418" s="368"/>
      <c r="D418" s="368"/>
      <c r="E418" s="374" t="s">
        <v>197</v>
      </c>
      <c r="F418" s="374"/>
      <c r="G418" s="378"/>
      <c r="H418" s="378"/>
      <c r="I418" s="378"/>
    </row>
    <row r="419" spans="1:9" ht="15.75" hidden="1">
      <c r="A419" s="373">
        <v>2621</v>
      </c>
      <c r="B419" s="381" t="s">
        <v>299</v>
      </c>
      <c r="C419" s="382">
        <v>2</v>
      </c>
      <c r="D419" s="382">
        <v>1</v>
      </c>
      <c r="E419" s="374" t="s">
        <v>303</v>
      </c>
      <c r="F419" s="374"/>
      <c r="G419" s="383"/>
      <c r="H419" s="383"/>
      <c r="I419" s="383"/>
    </row>
    <row r="420" spans="1:9" ht="40.5" hidden="1">
      <c r="A420" s="373"/>
      <c r="B420" s="381"/>
      <c r="C420" s="382"/>
      <c r="D420" s="382"/>
      <c r="E420" s="374" t="s">
        <v>691</v>
      </c>
      <c r="F420" s="374"/>
      <c r="G420" s="383"/>
      <c r="H420" s="383"/>
      <c r="I420" s="383"/>
    </row>
    <row r="421" spans="1:9" ht="15.75" hidden="1">
      <c r="A421" s="373"/>
      <c r="B421" s="381"/>
      <c r="C421" s="382"/>
      <c r="D421" s="382"/>
      <c r="E421" s="374" t="s">
        <v>708</v>
      </c>
      <c r="F421" s="374"/>
      <c r="G421" s="383"/>
      <c r="H421" s="383"/>
      <c r="I421" s="383"/>
    </row>
    <row r="422" spans="1:9" ht="15.75" hidden="1">
      <c r="A422" s="373"/>
      <c r="B422" s="381"/>
      <c r="C422" s="382"/>
      <c r="D422" s="382"/>
      <c r="E422" s="374" t="s">
        <v>708</v>
      </c>
      <c r="F422" s="374"/>
      <c r="G422" s="383"/>
      <c r="H422" s="383"/>
      <c r="I422" s="383"/>
    </row>
    <row r="423" spans="1:9" ht="15.75">
      <c r="A423" s="373">
        <v>2630</v>
      </c>
      <c r="B423" s="367" t="s">
        <v>299</v>
      </c>
      <c r="C423" s="368">
        <v>3</v>
      </c>
      <c r="D423" s="368">
        <v>0</v>
      </c>
      <c r="E423" s="376" t="s">
        <v>305</v>
      </c>
      <c r="F423" s="376"/>
      <c r="G423" s="383">
        <f>I423+H423</f>
        <v>244684</v>
      </c>
      <c r="H423" s="383">
        <f>H425</f>
        <v>900</v>
      </c>
      <c r="I423" s="383">
        <f>I425</f>
        <v>243784</v>
      </c>
    </row>
    <row r="424" spans="1:9" s="380" customFormat="1" ht="10.5" customHeight="1">
      <c r="A424" s="373"/>
      <c r="B424" s="367"/>
      <c r="C424" s="368"/>
      <c r="D424" s="368"/>
      <c r="E424" s="374" t="s">
        <v>197</v>
      </c>
      <c r="F424" s="374"/>
      <c r="G424" s="378"/>
      <c r="H424" s="378"/>
      <c r="I424" s="378"/>
    </row>
    <row r="425" spans="1:9" ht="15.75">
      <c r="A425" s="373">
        <v>2631</v>
      </c>
      <c r="B425" s="381" t="s">
        <v>299</v>
      </c>
      <c r="C425" s="382">
        <v>3</v>
      </c>
      <c r="D425" s="382">
        <v>1</v>
      </c>
      <c r="E425" s="374" t="s">
        <v>306</v>
      </c>
      <c r="F425" s="374"/>
      <c r="G425" s="383">
        <f>I425+H425</f>
        <v>244684</v>
      </c>
      <c r="H425" s="383">
        <f>H428+H429+H427</f>
        <v>900</v>
      </c>
      <c r="I425" s="383">
        <f>I428+I429+I427</f>
        <v>243784</v>
      </c>
    </row>
    <row r="426" spans="1:9" ht="24" customHeight="1">
      <c r="A426" s="373"/>
      <c r="B426" s="381"/>
      <c r="C426" s="382"/>
      <c r="D426" s="382"/>
      <c r="E426" s="389" t="s">
        <v>691</v>
      </c>
      <c r="F426" s="374"/>
      <c r="G426" s="383"/>
      <c r="H426" s="383"/>
      <c r="I426" s="383"/>
    </row>
    <row r="427" spans="1:9" ht="14.25" customHeight="1">
      <c r="A427" s="373"/>
      <c r="B427" s="381"/>
      <c r="C427" s="382"/>
      <c r="D427" s="382"/>
      <c r="E427" s="374" t="s">
        <v>452</v>
      </c>
      <c r="F427" s="374">
        <v>4241</v>
      </c>
      <c r="G427" s="383">
        <f>I427+H427</f>
        <v>900</v>
      </c>
      <c r="H427" s="383">
        <f>[2]jramatakararum!F64</f>
        <v>900</v>
      </c>
      <c r="I427" s="383"/>
    </row>
    <row r="428" spans="1:9" ht="15.75">
      <c r="A428" s="373"/>
      <c r="B428" s="381"/>
      <c r="C428" s="382"/>
      <c r="D428" s="382"/>
      <c r="E428" s="374" t="s">
        <v>716</v>
      </c>
      <c r="F428" s="374">
        <v>5112</v>
      </c>
      <c r="G428" s="383">
        <f>I428+H428</f>
        <v>243784</v>
      </c>
      <c r="H428" s="383"/>
      <c r="I428" s="383">
        <f>[2]jramatakararum!F153</f>
        <v>243784</v>
      </c>
    </row>
    <row r="429" spans="1:9" ht="15.75">
      <c r="A429" s="373"/>
      <c r="B429" s="381"/>
      <c r="C429" s="382"/>
      <c r="D429" s="382"/>
      <c r="E429" s="384" t="s">
        <v>709</v>
      </c>
      <c r="F429" s="374">
        <v>5134</v>
      </c>
      <c r="G429" s="383">
        <f>I429+H429</f>
        <v>0</v>
      </c>
      <c r="H429" s="383"/>
      <c r="I429" s="383">
        <f>[2]jramatakararum!F161</f>
        <v>0</v>
      </c>
    </row>
    <row r="430" spans="1:9" ht="14.25" customHeight="1">
      <c r="A430" s="373">
        <v>2640</v>
      </c>
      <c r="B430" s="367" t="s">
        <v>299</v>
      </c>
      <c r="C430" s="368">
        <v>4</v>
      </c>
      <c r="D430" s="368">
        <v>0</v>
      </c>
      <c r="E430" s="376" t="s">
        <v>307</v>
      </c>
      <c r="F430" s="376"/>
      <c r="G430" s="375">
        <f>H430+I430</f>
        <v>25077.5</v>
      </c>
      <c r="H430" s="375">
        <f>H432</f>
        <v>25077.5</v>
      </c>
      <c r="I430" s="375">
        <f>I432</f>
        <v>0</v>
      </c>
    </row>
    <row r="431" spans="1:9" s="380" customFormat="1" ht="14.25" customHeight="1">
      <c r="A431" s="373"/>
      <c r="B431" s="367"/>
      <c r="C431" s="368"/>
      <c r="D431" s="368"/>
      <c r="E431" s="374" t="s">
        <v>197</v>
      </c>
      <c r="F431" s="374"/>
      <c r="G431" s="377"/>
      <c r="H431" s="377"/>
      <c r="I431" s="377"/>
    </row>
    <row r="432" spans="1:9" ht="12.75" customHeight="1">
      <c r="A432" s="373">
        <v>2641</v>
      </c>
      <c r="B432" s="381" t="s">
        <v>299</v>
      </c>
      <c r="C432" s="382">
        <v>4</v>
      </c>
      <c r="D432" s="382">
        <v>1</v>
      </c>
      <c r="E432" s="374" t="s">
        <v>308</v>
      </c>
      <c r="F432" s="374"/>
      <c r="G432" s="375">
        <f>H432+I432</f>
        <v>25077.5</v>
      </c>
      <c r="H432" s="375">
        <f>H434+H435+H436+H437</f>
        <v>25077.5</v>
      </c>
      <c r="I432" s="375">
        <f>I434+I435+I439+I438+I526</f>
        <v>0</v>
      </c>
    </row>
    <row r="433" spans="1:9" ht="27.75" customHeight="1">
      <c r="A433" s="373"/>
      <c r="B433" s="381"/>
      <c r="C433" s="382"/>
      <c r="D433" s="382"/>
      <c r="E433" s="374" t="s">
        <v>691</v>
      </c>
      <c r="F433" s="374"/>
      <c r="G433" s="375"/>
      <c r="H433" s="375"/>
      <c r="I433" s="375"/>
    </row>
    <row r="434" spans="1:9" ht="17.25" customHeight="1">
      <c r="A434" s="373"/>
      <c r="B434" s="381"/>
      <c r="C434" s="382"/>
      <c r="D434" s="382"/>
      <c r="E434" s="374" t="s">
        <v>728</v>
      </c>
      <c r="F434" s="374">
        <v>4212</v>
      </c>
      <c r="G434" s="375">
        <f>H434+I434</f>
        <v>11220</v>
      </c>
      <c r="H434" s="375">
        <f>[2]lusav!F44</f>
        <v>11220</v>
      </c>
      <c r="I434" s="375"/>
    </row>
    <row r="435" spans="1:9" ht="18.75" customHeight="1">
      <c r="A435" s="373"/>
      <c r="B435" s="381"/>
      <c r="C435" s="382"/>
      <c r="D435" s="382"/>
      <c r="E435" s="387" t="s">
        <v>729</v>
      </c>
      <c r="F435" s="374">
        <v>4239</v>
      </c>
      <c r="G435" s="383">
        <f>H435+I435</f>
        <v>1584</v>
      </c>
      <c r="H435" s="383">
        <f>[2]lusav!F66</f>
        <v>1584</v>
      </c>
      <c r="I435" s="383"/>
    </row>
    <row r="436" spans="1:9" ht="18.75" customHeight="1">
      <c r="A436" s="373"/>
      <c r="B436" s="381"/>
      <c r="C436" s="382"/>
      <c r="D436" s="382"/>
      <c r="E436" s="387" t="s">
        <v>730</v>
      </c>
      <c r="F436" s="384" t="s">
        <v>475</v>
      </c>
      <c r="G436" s="383">
        <f>H436+I436</f>
        <v>1500</v>
      </c>
      <c r="H436" s="383">
        <f>[2]lusav!F76</f>
        <v>1500</v>
      </c>
      <c r="I436" s="383"/>
    </row>
    <row r="437" spans="1:9" ht="26.25" customHeight="1">
      <c r="A437" s="373"/>
      <c r="B437" s="381"/>
      <c r="C437" s="382"/>
      <c r="D437" s="382"/>
      <c r="E437" s="387" t="s">
        <v>712</v>
      </c>
      <c r="F437" s="384" t="s">
        <v>518</v>
      </c>
      <c r="G437" s="383">
        <f>H437+I437</f>
        <v>10773.5</v>
      </c>
      <c r="H437" s="383">
        <f>[2]lusav!F104</f>
        <v>10773.5</v>
      </c>
      <c r="I437" s="383"/>
    </row>
    <row r="438" spans="1:9" ht="18" customHeight="1">
      <c r="A438" s="373"/>
      <c r="B438" s="381"/>
      <c r="C438" s="382"/>
      <c r="D438" s="382"/>
      <c r="E438" s="384" t="s">
        <v>731</v>
      </c>
      <c r="F438" s="374">
        <v>5112</v>
      </c>
      <c r="G438" s="383"/>
      <c r="H438" s="383"/>
      <c r="I438" s="383">
        <f>[2]lusav!F153</f>
        <v>0</v>
      </c>
    </row>
    <row r="439" spans="1:9" ht="15.75" customHeight="1">
      <c r="A439" s="373"/>
      <c r="B439" s="381"/>
      <c r="C439" s="382"/>
      <c r="D439" s="382"/>
      <c r="E439" s="374" t="s">
        <v>707</v>
      </c>
      <c r="F439" s="374">
        <v>5113</v>
      </c>
      <c r="G439" s="383">
        <f>I439+H439</f>
        <v>0</v>
      </c>
      <c r="H439" s="383"/>
      <c r="I439" s="383">
        <f>[2]lusav!F154</f>
        <v>0</v>
      </c>
    </row>
    <row r="440" spans="1:9" ht="15" hidden="1" customHeight="1">
      <c r="A440" s="373">
        <v>2650</v>
      </c>
      <c r="B440" s="367" t="s">
        <v>299</v>
      </c>
      <c r="C440" s="368">
        <v>5</v>
      </c>
      <c r="D440" s="368">
        <v>0</v>
      </c>
      <c r="E440" s="376" t="s">
        <v>309</v>
      </c>
      <c r="F440" s="376"/>
      <c r="G440" s="375">
        <f>H440+I440</f>
        <v>0</v>
      </c>
      <c r="H440" s="375"/>
      <c r="I440" s="375">
        <f>I442</f>
        <v>0</v>
      </c>
    </row>
    <row r="441" spans="1:9" s="380" customFormat="1" ht="15" hidden="1" customHeight="1">
      <c r="A441" s="373"/>
      <c r="B441" s="367"/>
      <c r="C441" s="368"/>
      <c r="D441" s="368"/>
      <c r="E441" s="374" t="s">
        <v>197</v>
      </c>
      <c r="F441" s="374"/>
      <c r="G441" s="377"/>
      <c r="H441" s="377"/>
      <c r="I441" s="377"/>
    </row>
    <row r="442" spans="1:9" ht="15" hidden="1" customHeight="1">
      <c r="A442" s="373">
        <v>2651</v>
      </c>
      <c r="B442" s="381" t="s">
        <v>299</v>
      </c>
      <c r="C442" s="382">
        <v>5</v>
      </c>
      <c r="D442" s="382">
        <v>1</v>
      </c>
      <c r="E442" s="374" t="s">
        <v>309</v>
      </c>
      <c r="F442" s="374"/>
      <c r="G442" s="375">
        <f>H442+I442</f>
        <v>0</v>
      </c>
      <c r="H442" s="375"/>
      <c r="I442" s="375">
        <f>I444+I445</f>
        <v>0</v>
      </c>
    </row>
    <row r="443" spans="1:9" ht="15" hidden="1" customHeight="1">
      <c r="A443" s="373"/>
      <c r="B443" s="381"/>
      <c r="C443" s="382"/>
      <c r="D443" s="382"/>
      <c r="E443" s="374" t="s">
        <v>691</v>
      </c>
      <c r="F443" s="374"/>
      <c r="G443" s="375"/>
      <c r="H443" s="375"/>
      <c r="I443" s="375"/>
    </row>
    <row r="444" spans="1:9" ht="15" hidden="1" customHeight="1">
      <c r="A444" s="373"/>
      <c r="B444" s="381"/>
      <c r="C444" s="382"/>
      <c r="D444" s="382"/>
      <c r="E444" s="374" t="s">
        <v>707</v>
      </c>
      <c r="F444" s="374">
        <v>5113</v>
      </c>
      <c r="G444" s="375">
        <f>I444+H444</f>
        <v>0</v>
      </c>
      <c r="H444" s="375"/>
      <c r="I444" s="375"/>
    </row>
    <row r="445" spans="1:9" ht="15" hidden="1" customHeight="1">
      <c r="A445" s="373"/>
      <c r="B445" s="381"/>
      <c r="C445" s="382"/>
      <c r="D445" s="382"/>
      <c r="E445" s="384" t="str">
        <f>'[2]bnak shin'!B161</f>
        <v>-Նախագծահետազոտական ծախսեր</v>
      </c>
      <c r="F445" s="374">
        <v>5134</v>
      </c>
      <c r="G445" s="375">
        <f>I445+H445</f>
        <v>0</v>
      </c>
      <c r="H445" s="375"/>
      <c r="I445" s="375"/>
    </row>
    <row r="446" spans="1:9" ht="15" hidden="1" customHeight="1">
      <c r="A446" s="373">
        <v>2660</v>
      </c>
      <c r="B446" s="367" t="s">
        <v>299</v>
      </c>
      <c r="C446" s="368">
        <v>6</v>
      </c>
      <c r="D446" s="368">
        <v>0</v>
      </c>
      <c r="E446" s="376" t="s">
        <v>310</v>
      </c>
      <c r="F446" s="376"/>
      <c r="G446" s="375"/>
      <c r="H446" s="375"/>
      <c r="I446" s="375"/>
    </row>
    <row r="447" spans="1:9" s="380" customFormat="1" ht="15" hidden="1" customHeight="1">
      <c r="A447" s="373"/>
      <c r="B447" s="367"/>
      <c r="C447" s="368"/>
      <c r="D447" s="368"/>
      <c r="E447" s="374" t="s">
        <v>197</v>
      </c>
      <c r="F447" s="374"/>
      <c r="G447" s="377"/>
      <c r="H447" s="377"/>
      <c r="I447" s="377"/>
    </row>
    <row r="448" spans="1:9" ht="15" hidden="1" customHeight="1">
      <c r="A448" s="373">
        <v>2661</v>
      </c>
      <c r="B448" s="381" t="s">
        <v>299</v>
      </c>
      <c r="C448" s="382">
        <v>6</v>
      </c>
      <c r="D448" s="382">
        <v>1</v>
      </c>
      <c r="E448" s="374" t="s">
        <v>310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691</v>
      </c>
      <c r="F449" s="374"/>
      <c r="G449" s="375"/>
      <c r="H449" s="375"/>
      <c r="I449" s="375"/>
    </row>
    <row r="450" spans="1:9" ht="15" hidden="1" customHeight="1">
      <c r="A450" s="373"/>
      <c r="B450" s="381"/>
      <c r="C450" s="382"/>
      <c r="D450" s="382"/>
      <c r="E450" s="374" t="s">
        <v>708</v>
      </c>
      <c r="F450" s="374"/>
      <c r="G450" s="375"/>
      <c r="H450" s="375"/>
      <c r="I450" s="375"/>
    </row>
    <row r="451" spans="1:9" ht="15" hidden="1" customHeight="1">
      <c r="A451" s="373"/>
      <c r="B451" s="381"/>
      <c r="C451" s="382"/>
      <c r="D451" s="382"/>
      <c r="E451" s="374" t="s">
        <v>708</v>
      </c>
      <c r="F451" s="374"/>
      <c r="G451" s="375"/>
      <c r="H451" s="375"/>
      <c r="I451" s="375"/>
    </row>
    <row r="452" spans="1:9" s="371" customFormat="1" ht="15" hidden="1" customHeight="1">
      <c r="A452" s="366">
        <v>2700</v>
      </c>
      <c r="B452" s="367" t="s">
        <v>311</v>
      </c>
      <c r="C452" s="368">
        <v>0</v>
      </c>
      <c r="D452" s="368">
        <v>0</v>
      </c>
      <c r="E452" s="369" t="s">
        <v>732</v>
      </c>
      <c r="F452" s="369"/>
      <c r="G452" s="361">
        <f>H452+I452</f>
        <v>0</v>
      </c>
      <c r="H452" s="361">
        <f>H454+H468+H486+H504+H510+H516</f>
        <v>0</v>
      </c>
      <c r="I452" s="361">
        <f>I454+I468+I486+I504+I510+I516</f>
        <v>0</v>
      </c>
    </row>
    <row r="453" spans="1:9" ht="15" hidden="1" customHeight="1">
      <c r="A453" s="373"/>
      <c r="B453" s="367"/>
      <c r="C453" s="368"/>
      <c r="D453" s="368"/>
      <c r="E453" s="374" t="s">
        <v>7</v>
      </c>
      <c r="F453" s="374"/>
      <c r="G453" s="375"/>
      <c r="H453" s="375"/>
      <c r="I453" s="375"/>
    </row>
    <row r="454" spans="1:9" ht="15" hidden="1" customHeight="1">
      <c r="A454" s="373">
        <v>2710</v>
      </c>
      <c r="B454" s="367" t="s">
        <v>311</v>
      </c>
      <c r="C454" s="368">
        <v>1</v>
      </c>
      <c r="D454" s="368">
        <v>0</v>
      </c>
      <c r="E454" s="376" t="s">
        <v>313</v>
      </c>
      <c r="F454" s="376"/>
      <c r="G454" s="375"/>
      <c r="H454" s="375"/>
      <c r="I454" s="375"/>
    </row>
    <row r="455" spans="1:9" s="380" customFormat="1" ht="15" hidden="1" customHeight="1">
      <c r="A455" s="373"/>
      <c r="B455" s="367"/>
      <c r="C455" s="368"/>
      <c r="D455" s="368"/>
      <c r="E455" s="374" t="s">
        <v>197</v>
      </c>
      <c r="F455" s="374"/>
      <c r="G455" s="377"/>
      <c r="H455" s="377"/>
      <c r="I455" s="377"/>
    </row>
    <row r="456" spans="1:9" ht="15" hidden="1" customHeight="1">
      <c r="A456" s="373">
        <v>2711</v>
      </c>
      <c r="B456" s="381" t="s">
        <v>311</v>
      </c>
      <c r="C456" s="382">
        <v>1</v>
      </c>
      <c r="D456" s="382">
        <v>1</v>
      </c>
      <c r="E456" s="374" t="s">
        <v>314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691</v>
      </c>
      <c r="F457" s="374"/>
      <c r="G457" s="375"/>
      <c r="H457" s="375"/>
      <c r="I457" s="375"/>
    </row>
    <row r="458" spans="1:9" ht="0.75" hidden="1" customHeight="1">
      <c r="A458" s="373"/>
      <c r="B458" s="381"/>
      <c r="C458" s="382"/>
      <c r="D458" s="382"/>
      <c r="E458" s="374" t="s">
        <v>708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708</v>
      </c>
      <c r="F459" s="374"/>
      <c r="G459" s="375"/>
      <c r="H459" s="375"/>
      <c r="I459" s="375"/>
    </row>
    <row r="460" spans="1:9" ht="15" hidden="1" customHeight="1">
      <c r="A460" s="373">
        <v>2712</v>
      </c>
      <c r="B460" s="381" t="s">
        <v>311</v>
      </c>
      <c r="C460" s="382">
        <v>1</v>
      </c>
      <c r="D460" s="382">
        <v>2</v>
      </c>
      <c r="E460" s="374" t="s">
        <v>315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691</v>
      </c>
      <c r="F461" s="374"/>
      <c r="G461" s="375"/>
      <c r="H461" s="375"/>
      <c r="I461" s="375"/>
    </row>
    <row r="462" spans="1:9" ht="15" hidden="1" customHeight="1">
      <c r="A462" s="373"/>
      <c r="B462" s="381"/>
      <c r="C462" s="382"/>
      <c r="D462" s="382"/>
      <c r="E462" s="374" t="s">
        <v>708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708</v>
      </c>
      <c r="F463" s="374"/>
      <c r="G463" s="375"/>
      <c r="H463" s="375"/>
      <c r="I463" s="375"/>
    </row>
    <row r="464" spans="1:9" ht="15" hidden="1" customHeight="1">
      <c r="A464" s="373">
        <v>2713</v>
      </c>
      <c r="B464" s="381" t="s">
        <v>311</v>
      </c>
      <c r="C464" s="382">
        <v>1</v>
      </c>
      <c r="D464" s="382">
        <v>3</v>
      </c>
      <c r="E464" s="374" t="s">
        <v>316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691</v>
      </c>
      <c r="F465" s="374"/>
      <c r="G465" s="375"/>
      <c r="H465" s="375"/>
      <c r="I465" s="375"/>
    </row>
    <row r="466" spans="1:9" ht="15" hidden="1" customHeight="1">
      <c r="A466" s="373"/>
      <c r="B466" s="381"/>
      <c r="C466" s="382"/>
      <c r="D466" s="382"/>
      <c r="E466" s="374" t="s">
        <v>708</v>
      </c>
      <c r="F466" s="374"/>
      <c r="G466" s="375"/>
      <c r="H466" s="375"/>
      <c r="I466" s="375"/>
    </row>
    <row r="467" spans="1:9" ht="15" hidden="1" customHeight="1">
      <c r="A467" s="373"/>
      <c r="B467" s="381"/>
      <c r="C467" s="382"/>
      <c r="D467" s="382"/>
      <c r="E467" s="374" t="s">
        <v>708</v>
      </c>
      <c r="F467" s="374"/>
      <c r="G467" s="375"/>
      <c r="H467" s="375"/>
      <c r="I467" s="375"/>
    </row>
    <row r="468" spans="1:9" ht="15" hidden="1" customHeight="1">
      <c r="A468" s="373">
        <v>2720</v>
      </c>
      <c r="B468" s="367" t="s">
        <v>311</v>
      </c>
      <c r="C468" s="368">
        <v>2</v>
      </c>
      <c r="D468" s="368">
        <v>0</v>
      </c>
      <c r="E468" s="376" t="s">
        <v>317</v>
      </c>
      <c r="F468" s="376"/>
      <c r="G468" s="375"/>
      <c r="H468" s="375"/>
      <c r="I468" s="375"/>
    </row>
    <row r="469" spans="1:9" s="380" customFormat="1" ht="15" hidden="1" customHeight="1">
      <c r="A469" s="373"/>
      <c r="B469" s="367"/>
      <c r="C469" s="368"/>
      <c r="D469" s="368"/>
      <c r="E469" s="374" t="s">
        <v>197</v>
      </c>
      <c r="F469" s="374"/>
      <c r="G469" s="377"/>
      <c r="H469" s="377"/>
      <c r="I469" s="377"/>
    </row>
    <row r="470" spans="1:9" ht="15" hidden="1" customHeight="1">
      <c r="A470" s="373">
        <v>2721</v>
      </c>
      <c r="B470" s="381" t="s">
        <v>311</v>
      </c>
      <c r="C470" s="382">
        <v>2</v>
      </c>
      <c r="D470" s="382">
        <v>1</v>
      </c>
      <c r="E470" s="374" t="s">
        <v>318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691</v>
      </c>
      <c r="F471" s="374"/>
      <c r="G471" s="375"/>
      <c r="H471" s="375"/>
      <c r="I471" s="375"/>
    </row>
    <row r="472" spans="1:9" ht="15" hidden="1" customHeight="1">
      <c r="A472" s="373"/>
      <c r="B472" s="381"/>
      <c r="C472" s="382"/>
      <c r="D472" s="382"/>
      <c r="E472" s="374" t="s">
        <v>708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708</v>
      </c>
      <c r="F473" s="374"/>
      <c r="G473" s="375"/>
      <c r="H473" s="375"/>
      <c r="I473" s="375"/>
    </row>
    <row r="474" spans="1:9" ht="15" hidden="1" customHeight="1">
      <c r="A474" s="373">
        <v>2722</v>
      </c>
      <c r="B474" s="381" t="s">
        <v>311</v>
      </c>
      <c r="C474" s="382">
        <v>2</v>
      </c>
      <c r="D474" s="382">
        <v>2</v>
      </c>
      <c r="E474" s="374" t="s">
        <v>319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691</v>
      </c>
      <c r="F475" s="374"/>
      <c r="G475" s="375"/>
      <c r="H475" s="375"/>
      <c r="I475" s="375"/>
    </row>
    <row r="476" spans="1:9" ht="15" hidden="1" customHeight="1">
      <c r="A476" s="373"/>
      <c r="B476" s="381"/>
      <c r="C476" s="382"/>
      <c r="D476" s="382"/>
      <c r="E476" s="374" t="s">
        <v>708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708</v>
      </c>
      <c r="F477" s="374"/>
      <c r="G477" s="375"/>
      <c r="H477" s="375"/>
      <c r="I477" s="375"/>
    </row>
    <row r="478" spans="1:9" ht="15" hidden="1" customHeight="1">
      <c r="A478" s="373">
        <v>2723</v>
      </c>
      <c r="B478" s="381" t="s">
        <v>311</v>
      </c>
      <c r="C478" s="382">
        <v>2</v>
      </c>
      <c r="D478" s="382">
        <v>3</v>
      </c>
      <c r="E478" s="374" t="s">
        <v>320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691</v>
      </c>
      <c r="F479" s="374"/>
      <c r="G479" s="375"/>
      <c r="H479" s="375"/>
      <c r="I479" s="375"/>
    </row>
    <row r="480" spans="1:9" ht="15" hidden="1" customHeight="1">
      <c r="A480" s="373"/>
      <c r="B480" s="381"/>
      <c r="C480" s="382"/>
      <c r="D480" s="382"/>
      <c r="E480" s="374" t="s">
        <v>708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708</v>
      </c>
      <c r="F481" s="374"/>
      <c r="G481" s="375"/>
      <c r="H481" s="375"/>
      <c r="I481" s="375"/>
    </row>
    <row r="482" spans="1:9" ht="15" hidden="1" customHeight="1">
      <c r="A482" s="373">
        <v>2724</v>
      </c>
      <c r="B482" s="381" t="s">
        <v>311</v>
      </c>
      <c r="C482" s="382">
        <v>2</v>
      </c>
      <c r="D482" s="382">
        <v>4</v>
      </c>
      <c r="E482" s="374" t="s">
        <v>321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691</v>
      </c>
      <c r="F483" s="374"/>
      <c r="G483" s="375"/>
      <c r="H483" s="375"/>
      <c r="I483" s="375"/>
    </row>
    <row r="484" spans="1:9" ht="15" hidden="1" customHeight="1">
      <c r="A484" s="373"/>
      <c r="B484" s="381"/>
      <c r="C484" s="382"/>
      <c r="D484" s="382"/>
      <c r="E484" s="374" t="s">
        <v>708</v>
      </c>
      <c r="F484" s="374"/>
      <c r="G484" s="375"/>
      <c r="H484" s="375"/>
      <c r="I484" s="375"/>
    </row>
    <row r="485" spans="1:9" ht="15" hidden="1" customHeight="1">
      <c r="A485" s="373"/>
      <c r="B485" s="381"/>
      <c r="C485" s="382"/>
      <c r="D485" s="382"/>
      <c r="E485" s="374" t="s">
        <v>708</v>
      </c>
      <c r="F485" s="374"/>
      <c r="G485" s="375"/>
      <c r="H485" s="375"/>
      <c r="I485" s="375"/>
    </row>
    <row r="486" spans="1:9" ht="15" hidden="1" customHeight="1">
      <c r="A486" s="373">
        <v>2730</v>
      </c>
      <c r="B486" s="367" t="s">
        <v>311</v>
      </c>
      <c r="C486" s="368">
        <v>3</v>
      </c>
      <c r="D486" s="368">
        <v>0</v>
      </c>
      <c r="E486" s="376" t="s">
        <v>322</v>
      </c>
      <c r="F486" s="376"/>
      <c r="G486" s="375"/>
      <c r="H486" s="375"/>
      <c r="I486" s="375"/>
    </row>
    <row r="487" spans="1:9" s="380" customFormat="1" ht="15" hidden="1" customHeight="1">
      <c r="A487" s="373"/>
      <c r="B487" s="367"/>
      <c r="C487" s="368"/>
      <c r="D487" s="368"/>
      <c r="E487" s="374" t="s">
        <v>197</v>
      </c>
      <c r="F487" s="374"/>
      <c r="G487" s="377"/>
      <c r="H487" s="377"/>
      <c r="I487" s="377"/>
    </row>
    <row r="488" spans="1:9" ht="15" hidden="1" customHeight="1">
      <c r="A488" s="373">
        <v>2731</v>
      </c>
      <c r="B488" s="381" t="s">
        <v>311</v>
      </c>
      <c r="C488" s="382">
        <v>3</v>
      </c>
      <c r="D488" s="382">
        <v>1</v>
      </c>
      <c r="E488" s="374" t="s">
        <v>323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691</v>
      </c>
      <c r="F489" s="374"/>
      <c r="G489" s="375"/>
      <c r="H489" s="375"/>
      <c r="I489" s="375"/>
    </row>
    <row r="490" spans="1:9" ht="15" hidden="1" customHeight="1">
      <c r="A490" s="373"/>
      <c r="B490" s="381"/>
      <c r="C490" s="382"/>
      <c r="D490" s="382"/>
      <c r="E490" s="374" t="s">
        <v>708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708</v>
      </c>
      <c r="F491" s="374"/>
      <c r="G491" s="375"/>
      <c r="H491" s="375"/>
      <c r="I491" s="375"/>
    </row>
    <row r="492" spans="1:9" ht="15" hidden="1" customHeight="1">
      <c r="A492" s="373">
        <v>2732</v>
      </c>
      <c r="B492" s="381" t="s">
        <v>311</v>
      </c>
      <c r="C492" s="382">
        <v>3</v>
      </c>
      <c r="D492" s="382">
        <v>2</v>
      </c>
      <c r="E492" s="374" t="s">
        <v>324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691</v>
      </c>
      <c r="F493" s="374"/>
      <c r="G493" s="375"/>
      <c r="H493" s="375"/>
      <c r="I493" s="375"/>
    </row>
    <row r="494" spans="1:9" ht="15" hidden="1" customHeight="1">
      <c r="A494" s="373"/>
      <c r="B494" s="381"/>
      <c r="C494" s="382"/>
      <c r="D494" s="382"/>
      <c r="E494" s="374" t="s">
        <v>708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708</v>
      </c>
      <c r="F495" s="374"/>
      <c r="G495" s="375"/>
      <c r="H495" s="375"/>
      <c r="I495" s="375"/>
    </row>
    <row r="496" spans="1:9" ht="15" hidden="1" customHeight="1">
      <c r="A496" s="373">
        <v>2733</v>
      </c>
      <c r="B496" s="381" t="s">
        <v>311</v>
      </c>
      <c r="C496" s="382">
        <v>3</v>
      </c>
      <c r="D496" s="382">
        <v>3</v>
      </c>
      <c r="E496" s="374" t="s">
        <v>325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691</v>
      </c>
      <c r="F497" s="374"/>
      <c r="G497" s="375"/>
      <c r="H497" s="375"/>
      <c r="I497" s="375"/>
    </row>
    <row r="498" spans="1:9" ht="15" hidden="1" customHeight="1">
      <c r="A498" s="373"/>
      <c r="B498" s="381"/>
      <c r="C498" s="382"/>
      <c r="D498" s="382"/>
      <c r="E498" s="374" t="s">
        <v>708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708</v>
      </c>
      <c r="F499" s="374"/>
      <c r="G499" s="375"/>
      <c r="H499" s="375"/>
      <c r="I499" s="375"/>
    </row>
    <row r="500" spans="1:9" ht="15" hidden="1" customHeight="1">
      <c r="A500" s="373">
        <v>2734</v>
      </c>
      <c r="B500" s="381" t="s">
        <v>311</v>
      </c>
      <c r="C500" s="382">
        <v>3</v>
      </c>
      <c r="D500" s="382">
        <v>4</v>
      </c>
      <c r="E500" s="374" t="s">
        <v>326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691</v>
      </c>
      <c r="F501" s="374"/>
      <c r="G501" s="375"/>
      <c r="H501" s="375"/>
      <c r="I501" s="375"/>
    </row>
    <row r="502" spans="1:9" ht="15" hidden="1" customHeight="1">
      <c r="A502" s="373"/>
      <c r="B502" s="381"/>
      <c r="C502" s="382"/>
      <c r="D502" s="382"/>
      <c r="E502" s="374" t="s">
        <v>708</v>
      </c>
      <c r="F502" s="374"/>
      <c r="G502" s="375"/>
      <c r="H502" s="375"/>
      <c r="I502" s="375"/>
    </row>
    <row r="503" spans="1:9" ht="15" hidden="1" customHeight="1">
      <c r="A503" s="373"/>
      <c r="B503" s="381"/>
      <c r="C503" s="382"/>
      <c r="D503" s="382"/>
      <c r="E503" s="374" t="s">
        <v>708</v>
      </c>
      <c r="F503" s="374"/>
      <c r="G503" s="375"/>
      <c r="H503" s="375"/>
      <c r="I503" s="375"/>
    </row>
    <row r="504" spans="1:9" ht="15" hidden="1" customHeight="1">
      <c r="A504" s="373">
        <v>2740</v>
      </c>
      <c r="B504" s="367" t="s">
        <v>311</v>
      </c>
      <c r="C504" s="368">
        <v>4</v>
      </c>
      <c r="D504" s="368">
        <v>0</v>
      </c>
      <c r="E504" s="376" t="s">
        <v>327</v>
      </c>
      <c r="F504" s="376"/>
      <c r="G504" s="375"/>
      <c r="H504" s="375"/>
      <c r="I504" s="375"/>
    </row>
    <row r="505" spans="1:9" s="380" customFormat="1" ht="15" hidden="1" customHeight="1">
      <c r="A505" s="373"/>
      <c r="B505" s="367"/>
      <c r="C505" s="368"/>
      <c r="D505" s="368"/>
      <c r="E505" s="374" t="s">
        <v>197</v>
      </c>
      <c r="F505" s="374"/>
      <c r="G505" s="377"/>
      <c r="H505" s="377"/>
      <c r="I505" s="377"/>
    </row>
    <row r="506" spans="1:9" ht="15" hidden="1" customHeight="1">
      <c r="A506" s="373">
        <v>2741</v>
      </c>
      <c r="B506" s="381" t="s">
        <v>311</v>
      </c>
      <c r="C506" s="382">
        <v>4</v>
      </c>
      <c r="D506" s="382">
        <v>1</v>
      </c>
      <c r="E506" s="374" t="s">
        <v>327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691</v>
      </c>
      <c r="F507" s="374"/>
      <c r="G507" s="375"/>
      <c r="H507" s="375"/>
      <c r="I507" s="375"/>
    </row>
    <row r="508" spans="1:9" ht="15" hidden="1" customHeight="1">
      <c r="A508" s="373"/>
      <c r="B508" s="381"/>
      <c r="C508" s="382"/>
      <c r="D508" s="382"/>
      <c r="E508" s="374" t="s">
        <v>708</v>
      </c>
      <c r="F508" s="374"/>
      <c r="G508" s="375"/>
      <c r="H508" s="375"/>
      <c r="I508" s="375"/>
    </row>
    <row r="509" spans="1:9" ht="15" hidden="1" customHeight="1">
      <c r="A509" s="373"/>
      <c r="B509" s="381"/>
      <c r="C509" s="382"/>
      <c r="D509" s="382"/>
      <c r="E509" s="374" t="s">
        <v>708</v>
      </c>
      <c r="F509" s="374"/>
      <c r="G509" s="375"/>
      <c r="H509" s="375"/>
      <c r="I509" s="375"/>
    </row>
    <row r="510" spans="1:9" ht="15" hidden="1" customHeight="1">
      <c r="A510" s="373">
        <v>2750</v>
      </c>
      <c r="B510" s="367" t="s">
        <v>311</v>
      </c>
      <c r="C510" s="368">
        <v>5</v>
      </c>
      <c r="D510" s="368">
        <v>0</v>
      </c>
      <c r="E510" s="376" t="s">
        <v>328</v>
      </c>
      <c r="F510" s="376"/>
      <c r="G510" s="375"/>
      <c r="H510" s="375"/>
      <c r="I510" s="375"/>
    </row>
    <row r="511" spans="1:9" s="380" customFormat="1" ht="15" hidden="1" customHeight="1">
      <c r="A511" s="373"/>
      <c r="B511" s="367"/>
      <c r="C511" s="368"/>
      <c r="D511" s="368"/>
      <c r="E511" s="374" t="s">
        <v>197</v>
      </c>
      <c r="F511" s="374"/>
      <c r="G511" s="377"/>
      <c r="H511" s="377"/>
      <c r="I511" s="377"/>
    </row>
    <row r="512" spans="1:9" ht="15" hidden="1" customHeight="1">
      <c r="A512" s="373">
        <v>2751</v>
      </c>
      <c r="B512" s="381" t="s">
        <v>311</v>
      </c>
      <c r="C512" s="382">
        <v>5</v>
      </c>
      <c r="D512" s="382">
        <v>1</v>
      </c>
      <c r="E512" s="374" t="s">
        <v>328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691</v>
      </c>
      <c r="F513" s="374"/>
      <c r="G513" s="375"/>
      <c r="H513" s="375"/>
      <c r="I513" s="375"/>
    </row>
    <row r="514" spans="1:9" ht="15" hidden="1" customHeight="1">
      <c r="A514" s="373"/>
      <c r="B514" s="381"/>
      <c r="C514" s="382"/>
      <c r="D514" s="382"/>
      <c r="E514" s="374" t="s">
        <v>708</v>
      </c>
      <c r="F514" s="374"/>
      <c r="G514" s="375"/>
      <c r="H514" s="375"/>
      <c r="I514" s="375"/>
    </row>
    <row r="515" spans="1:9" ht="15" hidden="1" customHeight="1">
      <c r="A515" s="373"/>
      <c r="B515" s="381"/>
      <c r="C515" s="382"/>
      <c r="D515" s="382"/>
      <c r="E515" s="374" t="s">
        <v>708</v>
      </c>
      <c r="F515" s="374"/>
      <c r="G515" s="375"/>
      <c r="H515" s="375"/>
      <c r="I515" s="375"/>
    </row>
    <row r="516" spans="1:9" ht="15" hidden="1" customHeight="1">
      <c r="A516" s="373">
        <v>2760</v>
      </c>
      <c r="B516" s="367" t="s">
        <v>311</v>
      </c>
      <c r="C516" s="368">
        <v>6</v>
      </c>
      <c r="D516" s="368">
        <v>0</v>
      </c>
      <c r="E516" s="376" t="s">
        <v>329</v>
      </c>
      <c r="F516" s="376"/>
      <c r="G516" s="375"/>
      <c r="H516" s="375"/>
      <c r="I516" s="375"/>
    </row>
    <row r="517" spans="1:9" s="380" customFormat="1" ht="15" hidden="1" customHeight="1">
      <c r="A517" s="373"/>
      <c r="B517" s="367"/>
      <c r="C517" s="368"/>
      <c r="D517" s="368"/>
      <c r="E517" s="374" t="s">
        <v>197</v>
      </c>
      <c r="F517" s="374"/>
      <c r="G517" s="377"/>
      <c r="H517" s="377"/>
      <c r="I517" s="377"/>
    </row>
    <row r="518" spans="1:9" ht="15" hidden="1" customHeight="1">
      <c r="A518" s="373">
        <v>2761</v>
      </c>
      <c r="B518" s="381" t="s">
        <v>311</v>
      </c>
      <c r="C518" s="382">
        <v>6</v>
      </c>
      <c r="D518" s="382">
        <v>1</v>
      </c>
      <c r="E518" s="374" t="s">
        <v>330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691</v>
      </c>
      <c r="F519" s="374"/>
      <c r="G519" s="375"/>
      <c r="H519" s="375"/>
      <c r="I519" s="375"/>
    </row>
    <row r="520" spans="1:9" ht="15" hidden="1" customHeight="1">
      <c r="A520" s="373"/>
      <c r="B520" s="381"/>
      <c r="C520" s="382"/>
      <c r="D520" s="382"/>
      <c r="E520" s="374" t="s">
        <v>708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708</v>
      </c>
      <c r="F521" s="374"/>
      <c r="G521" s="375"/>
      <c r="H521" s="375"/>
      <c r="I521" s="375"/>
    </row>
    <row r="522" spans="1:9" ht="15" hidden="1" customHeight="1">
      <c r="A522" s="373">
        <v>2762</v>
      </c>
      <c r="B522" s="381" t="s">
        <v>311</v>
      </c>
      <c r="C522" s="382">
        <v>6</v>
      </c>
      <c r="D522" s="382">
        <v>2</v>
      </c>
      <c r="E522" s="374" t="s">
        <v>329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691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74" t="s">
        <v>708</v>
      </c>
      <c r="F524" s="374"/>
      <c r="G524" s="375"/>
      <c r="H524" s="375"/>
      <c r="I524" s="375"/>
    </row>
    <row r="525" spans="1:9" ht="15" hidden="1" customHeight="1">
      <c r="A525" s="373"/>
      <c r="B525" s="381"/>
      <c r="C525" s="382"/>
      <c r="D525" s="382"/>
      <c r="E525" s="374" t="s">
        <v>708</v>
      </c>
      <c r="F525" s="374"/>
      <c r="G525" s="375"/>
      <c r="H525" s="375"/>
      <c r="I525" s="375"/>
    </row>
    <row r="526" spans="1:9" ht="15" hidden="1" customHeight="1">
      <c r="A526" s="373"/>
      <c r="B526" s="381"/>
      <c r="C526" s="382"/>
      <c r="D526" s="382"/>
      <c r="E526" s="387" t="s">
        <v>709</v>
      </c>
      <c r="F526" s="374">
        <v>5134</v>
      </c>
      <c r="G526" s="375"/>
      <c r="H526" s="375"/>
      <c r="I526" s="375">
        <f>[2]lusav!F161</f>
        <v>0</v>
      </c>
    </row>
    <row r="527" spans="1:9" s="371" customFormat="1" ht="15" customHeight="1">
      <c r="A527" s="366">
        <v>2800</v>
      </c>
      <c r="B527" s="367" t="s">
        <v>331</v>
      </c>
      <c r="C527" s="368">
        <v>0</v>
      </c>
      <c r="D527" s="368">
        <v>0</v>
      </c>
      <c r="E527" s="369" t="s">
        <v>733</v>
      </c>
      <c r="F527" s="369"/>
      <c r="G527" s="361">
        <f>H527+I527</f>
        <v>354076.50899999996</v>
      </c>
      <c r="H527" s="361">
        <f>H529+H545+H592+H605+H621+H627</f>
        <v>68058.399999999994</v>
      </c>
      <c r="I527" s="392">
        <f>I529+I545+I592+I605+I621+I627</f>
        <v>286018.109</v>
      </c>
    </row>
    <row r="528" spans="1:9" ht="15" customHeight="1">
      <c r="A528" s="373"/>
      <c r="B528" s="367"/>
      <c r="C528" s="368"/>
      <c r="D528" s="368"/>
      <c r="E528" s="374" t="s">
        <v>7</v>
      </c>
      <c r="F528" s="374"/>
      <c r="G528" s="375"/>
      <c r="H528" s="375"/>
      <c r="I528" s="383"/>
    </row>
    <row r="529" spans="1:11" ht="13.5" customHeight="1">
      <c r="A529" s="373">
        <v>2810</v>
      </c>
      <c r="B529" s="381" t="s">
        <v>331</v>
      </c>
      <c r="C529" s="382">
        <v>1</v>
      </c>
      <c r="D529" s="382">
        <v>0</v>
      </c>
      <c r="E529" s="376" t="s">
        <v>333</v>
      </c>
      <c r="F529" s="376"/>
      <c r="G529" s="383">
        <f>H529+I529</f>
        <v>158831.40299999999</v>
      </c>
      <c r="H529" s="383">
        <f>H531</f>
        <v>8500</v>
      </c>
      <c r="I529" s="383">
        <f>I531</f>
        <v>150331.40299999999</v>
      </c>
    </row>
    <row r="530" spans="1:11" s="380" customFormat="1" ht="13.5" customHeight="1">
      <c r="A530" s="373"/>
      <c r="B530" s="367"/>
      <c r="C530" s="368"/>
      <c r="D530" s="368"/>
      <c r="E530" s="374" t="s">
        <v>197</v>
      </c>
      <c r="F530" s="374"/>
      <c r="G530" s="378"/>
      <c r="H530" s="378"/>
      <c r="I530" s="378"/>
    </row>
    <row r="531" spans="1:11" ht="13.5" customHeight="1">
      <c r="A531" s="373">
        <v>2811</v>
      </c>
      <c r="B531" s="381" t="s">
        <v>331</v>
      </c>
      <c r="C531" s="382">
        <v>1</v>
      </c>
      <c r="D531" s="382">
        <v>1</v>
      </c>
      <c r="E531" s="374" t="s">
        <v>333</v>
      </c>
      <c r="F531" s="374"/>
      <c r="G531" s="383">
        <f>H531+I531</f>
        <v>158831.40299999999</v>
      </c>
      <c r="H531" s="383">
        <f>SUM(H533:H544)</f>
        <v>8500</v>
      </c>
      <c r="I531" s="383">
        <f>SUM(I532:I544)</f>
        <v>150331.40299999999</v>
      </c>
    </row>
    <row r="532" spans="1:11" ht="27" customHeight="1">
      <c r="A532" s="373"/>
      <c r="B532" s="381"/>
      <c r="C532" s="382"/>
      <c r="D532" s="382"/>
      <c r="E532" s="374" t="s">
        <v>691</v>
      </c>
      <c r="F532" s="374"/>
      <c r="G532" s="375"/>
      <c r="H532" s="375"/>
      <c r="I532" s="375"/>
      <c r="K532" s="394"/>
    </row>
    <row r="533" spans="1:11" ht="15.75">
      <c r="A533" s="373"/>
      <c r="B533" s="381"/>
      <c r="C533" s="382"/>
      <c r="D533" s="382"/>
      <c r="E533" s="384" t="s">
        <v>734</v>
      </c>
      <c r="F533" s="384" t="s">
        <v>450</v>
      </c>
      <c r="G533" s="383">
        <f t="shared" ref="G533:G545" si="3">H533+I533</f>
        <v>7000</v>
      </c>
      <c r="H533" s="383">
        <f>'[2]hangst sport'!F62</f>
        <v>7000</v>
      </c>
      <c r="I533" s="383"/>
    </row>
    <row r="534" spans="1:11" ht="15.75">
      <c r="A534" s="373"/>
      <c r="B534" s="381"/>
      <c r="C534" s="382"/>
      <c r="D534" s="382"/>
      <c r="E534" s="384" t="s">
        <v>735</v>
      </c>
      <c r="F534" s="384" t="s">
        <v>443</v>
      </c>
      <c r="G534" s="383">
        <f t="shared" si="3"/>
        <v>0</v>
      </c>
      <c r="H534" s="383">
        <f>'[2]hangst sport'!F58</f>
        <v>0</v>
      </c>
      <c r="I534" s="383"/>
    </row>
    <row r="535" spans="1:11" ht="15.75">
      <c r="A535" s="373"/>
      <c r="B535" s="381"/>
      <c r="C535" s="382"/>
      <c r="D535" s="382"/>
      <c r="E535" s="384" t="s">
        <v>702</v>
      </c>
      <c r="F535" s="384" t="s">
        <v>461</v>
      </c>
      <c r="G535" s="383">
        <f t="shared" si="3"/>
        <v>800</v>
      </c>
      <c r="H535" s="383">
        <f>'[2]hangst sport'!F69</f>
        <v>800</v>
      </c>
      <c r="I535" s="383"/>
    </row>
    <row r="536" spans="1:11" ht="15.75">
      <c r="A536" s="373"/>
      <c r="B536" s="381"/>
      <c r="C536" s="382"/>
      <c r="D536" s="382"/>
      <c r="E536" s="384" t="s">
        <v>711</v>
      </c>
      <c r="F536" s="384" t="s">
        <v>475</v>
      </c>
      <c r="G536" s="383">
        <f t="shared" si="3"/>
        <v>700</v>
      </c>
      <c r="H536" s="383">
        <f>'[2]hangst sport'!F76</f>
        <v>700</v>
      </c>
      <c r="I536" s="383"/>
    </row>
    <row r="537" spans="1:11" ht="28.5" customHeight="1">
      <c r="A537" s="373"/>
      <c r="B537" s="381"/>
      <c r="C537" s="382"/>
      <c r="D537" s="382"/>
      <c r="E537" s="384" t="s">
        <v>712</v>
      </c>
      <c r="F537" s="384" t="s">
        <v>518</v>
      </c>
      <c r="G537" s="383">
        <f t="shared" si="3"/>
        <v>0</v>
      </c>
      <c r="H537" s="383">
        <f>'[2]hangst sport'!F104</f>
        <v>0</v>
      </c>
      <c r="I537" s="383"/>
    </row>
    <row r="538" spans="1:11" ht="17.25" customHeight="1">
      <c r="A538" s="373"/>
      <c r="B538" s="381"/>
      <c r="C538" s="382"/>
      <c r="D538" s="382"/>
      <c r="E538" s="384" t="s">
        <v>736</v>
      </c>
      <c r="F538" s="384" t="s">
        <v>522</v>
      </c>
      <c r="G538" s="383">
        <f t="shared" si="3"/>
        <v>0</v>
      </c>
      <c r="H538" s="383">
        <f>'[2]hangst sport'!F106</f>
        <v>0</v>
      </c>
      <c r="I538" s="383"/>
    </row>
    <row r="539" spans="1:11" ht="17.25" customHeight="1">
      <c r="A539" s="373"/>
      <c r="B539" s="381"/>
      <c r="C539" s="382"/>
      <c r="D539" s="382"/>
      <c r="E539" s="384" t="s">
        <v>713</v>
      </c>
      <c r="F539" s="384" t="s">
        <v>535</v>
      </c>
      <c r="G539" s="383">
        <f t="shared" si="3"/>
        <v>0</v>
      </c>
      <c r="H539" s="383">
        <f>'[2]hangst sport'!F113</f>
        <v>0</v>
      </c>
      <c r="I539" s="383"/>
    </row>
    <row r="540" spans="1:11" ht="17.25" customHeight="1">
      <c r="A540" s="373"/>
      <c r="B540" s="381"/>
      <c r="C540" s="382"/>
      <c r="D540" s="382"/>
      <c r="E540" s="374" t="s">
        <v>737</v>
      </c>
      <c r="F540" s="384" t="s">
        <v>552</v>
      </c>
      <c r="G540" s="383">
        <f t="shared" si="3"/>
        <v>0</v>
      </c>
      <c r="H540" s="383">
        <f>'[2]hangst sport'!J127</f>
        <v>0</v>
      </c>
      <c r="I540" s="383"/>
    </row>
    <row r="541" spans="1:11" ht="17.25" customHeight="1">
      <c r="A541" s="373"/>
      <c r="B541" s="381"/>
      <c r="C541" s="382"/>
      <c r="D541" s="382"/>
      <c r="E541" s="384" t="s">
        <v>721</v>
      </c>
      <c r="F541" s="384" t="s">
        <v>594</v>
      </c>
      <c r="G541" s="383">
        <f t="shared" si="3"/>
        <v>0</v>
      </c>
      <c r="H541" s="383"/>
      <c r="I541" s="383"/>
    </row>
    <row r="542" spans="1:11" ht="17.25" customHeight="1">
      <c r="A542" s="373"/>
      <c r="B542" s="381"/>
      <c r="C542" s="382"/>
      <c r="D542" s="382"/>
      <c r="E542" s="387" t="s">
        <v>723</v>
      </c>
      <c r="F542" s="384" t="s">
        <v>596</v>
      </c>
      <c r="G542" s="383">
        <f t="shared" si="3"/>
        <v>150331.40299999999</v>
      </c>
      <c r="H542" s="383"/>
      <c r="I542" s="383">
        <f>'[2]hangst sport'!F154</f>
        <v>150331.40299999999</v>
      </c>
    </row>
    <row r="543" spans="1:11" ht="17.25" customHeight="1">
      <c r="A543" s="373"/>
      <c r="B543" s="381"/>
      <c r="C543" s="382"/>
      <c r="D543" s="382"/>
      <c r="E543" s="387" t="s">
        <v>706</v>
      </c>
      <c r="F543" s="384" t="s">
        <v>603</v>
      </c>
      <c r="G543" s="383">
        <f t="shared" si="3"/>
        <v>0</v>
      </c>
      <c r="H543" s="383"/>
      <c r="I543" s="383">
        <f>'[2]hangst sport'!F157</f>
        <v>0</v>
      </c>
    </row>
    <row r="544" spans="1:11" ht="17.25" customHeight="1">
      <c r="A544" s="373"/>
      <c r="B544" s="381"/>
      <c r="C544" s="382"/>
      <c r="D544" s="382"/>
      <c r="E544" s="387" t="s">
        <v>709</v>
      </c>
      <c r="F544" s="384" t="s">
        <v>612</v>
      </c>
      <c r="G544" s="383">
        <f t="shared" si="3"/>
        <v>0</v>
      </c>
      <c r="H544" s="383"/>
      <c r="I544" s="383">
        <f>'[2]hangst sport'!F161</f>
        <v>0</v>
      </c>
    </row>
    <row r="545" spans="1:9" ht="14.25" customHeight="1">
      <c r="A545" s="373">
        <v>2820</v>
      </c>
      <c r="B545" s="367" t="s">
        <v>331</v>
      </c>
      <c r="C545" s="368">
        <v>2</v>
      </c>
      <c r="D545" s="368">
        <v>0</v>
      </c>
      <c r="E545" s="376" t="s">
        <v>334</v>
      </c>
      <c r="F545" s="376"/>
      <c r="G545" s="375">
        <f t="shared" si="3"/>
        <v>187465.106</v>
      </c>
      <c r="H545" s="375">
        <f>H547+H560+H564+H571+H580+H584+H588</f>
        <v>51778.400000000001</v>
      </c>
      <c r="I545" s="383">
        <f>I547+I560+I564+I571+I580+I584+I588</f>
        <v>135686.70600000001</v>
      </c>
    </row>
    <row r="546" spans="1:9" s="380" customFormat="1" ht="12.75" customHeight="1">
      <c r="A546" s="373"/>
      <c r="B546" s="367"/>
      <c r="C546" s="368"/>
      <c r="D546" s="368"/>
      <c r="E546" s="374" t="s">
        <v>197</v>
      </c>
      <c r="F546" s="374"/>
      <c r="G546" s="377"/>
      <c r="H546" s="377"/>
      <c r="I546" s="378"/>
    </row>
    <row r="547" spans="1:9" ht="13.5" customHeight="1">
      <c r="A547" s="373">
        <v>2821</v>
      </c>
      <c r="B547" s="381" t="s">
        <v>331</v>
      </c>
      <c r="C547" s="382">
        <v>2</v>
      </c>
      <c r="D547" s="382">
        <v>1</v>
      </c>
      <c r="E547" s="374" t="s">
        <v>335</v>
      </c>
      <c r="F547" s="374"/>
      <c r="G547" s="383">
        <f>H547+I547</f>
        <v>19035</v>
      </c>
      <c r="H547" s="383">
        <f>H549+H550+H551+H552+H553+H554+H555+H556+H559</f>
        <v>19035</v>
      </c>
      <c r="I547" s="383">
        <f>SUM(I556:I558)</f>
        <v>0</v>
      </c>
    </row>
    <row r="548" spans="1:9" ht="27.75" hidden="1" customHeight="1">
      <c r="A548" s="373"/>
      <c r="B548" s="381"/>
      <c r="C548" s="382"/>
      <c r="D548" s="382"/>
      <c r="E548" s="374" t="s">
        <v>691</v>
      </c>
      <c r="F548" s="374"/>
      <c r="G548" s="383"/>
      <c r="H548" s="383"/>
      <c r="I548" s="375"/>
    </row>
    <row r="549" spans="1:9" ht="27" hidden="1">
      <c r="A549" s="373"/>
      <c r="B549" s="381"/>
      <c r="C549" s="382"/>
      <c r="D549" s="382"/>
      <c r="E549" s="374" t="s">
        <v>401</v>
      </c>
      <c r="F549" s="374"/>
      <c r="G549" s="383">
        <f t="shared" ref="G549:G555" si="4">H549+I549</f>
        <v>0</v>
      </c>
      <c r="H549" s="383"/>
      <c r="I549" s="375"/>
    </row>
    <row r="550" spans="1:9" ht="15.75" hidden="1">
      <c r="A550" s="373"/>
      <c r="B550" s="381"/>
      <c r="C550" s="382"/>
      <c r="D550" s="382"/>
      <c r="E550" s="374" t="s">
        <v>710</v>
      </c>
      <c r="F550" s="374"/>
      <c r="G550" s="383">
        <f t="shared" si="4"/>
        <v>0</v>
      </c>
      <c r="H550" s="383"/>
      <c r="I550" s="375"/>
    </row>
    <row r="551" spans="1:9" ht="15.75" hidden="1">
      <c r="A551" s="373"/>
      <c r="B551" s="381"/>
      <c r="C551" s="382"/>
      <c r="D551" s="382"/>
      <c r="E551" s="374" t="s">
        <v>419</v>
      </c>
      <c r="F551" s="37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74" t="s">
        <v>421</v>
      </c>
      <c r="F552" s="374"/>
      <c r="G552" s="383">
        <f t="shared" si="4"/>
        <v>0</v>
      </c>
      <c r="H552" s="383"/>
      <c r="I552" s="375"/>
    </row>
    <row r="553" spans="1:9" ht="14.25" hidden="1" customHeight="1">
      <c r="A553" s="373"/>
      <c r="B553" s="381"/>
      <c r="C553" s="382"/>
      <c r="D553" s="382"/>
      <c r="E553" s="384" t="s">
        <v>738</v>
      </c>
      <c r="F553" s="384"/>
      <c r="G553" s="383">
        <f t="shared" si="4"/>
        <v>0</v>
      </c>
      <c r="H553" s="383"/>
      <c r="I553" s="375"/>
    </row>
    <row r="554" spans="1:9" ht="12.75" hidden="1" customHeight="1">
      <c r="A554" s="373"/>
      <c r="B554" s="381"/>
      <c r="C554" s="382"/>
      <c r="D554" s="382"/>
      <c r="E554" s="384" t="s">
        <v>460</v>
      </c>
      <c r="F554" s="384"/>
      <c r="G554" s="383">
        <f t="shared" si="4"/>
        <v>0</v>
      </c>
      <c r="H554" s="383"/>
      <c r="I554" s="375"/>
    </row>
    <row r="555" spans="1:9" ht="15" hidden="1" customHeight="1">
      <c r="A555" s="373"/>
      <c r="B555" s="381"/>
      <c r="C555" s="382"/>
      <c r="D555" s="382"/>
      <c r="E555" s="384" t="s">
        <v>474</v>
      </c>
      <c r="F555" s="384"/>
      <c r="G555" s="383">
        <f t="shared" si="4"/>
        <v>0</v>
      </c>
      <c r="H555" s="383"/>
      <c r="I555" s="375"/>
    </row>
    <row r="556" spans="1:9" ht="29.25" customHeight="1">
      <c r="A556" s="373"/>
      <c r="B556" s="381"/>
      <c r="C556" s="382"/>
      <c r="D556" s="382"/>
      <c r="E556" s="374" t="s">
        <v>712</v>
      </c>
      <c r="F556" s="374">
        <v>4637</v>
      </c>
      <c r="G556" s="383">
        <f>H556+I556</f>
        <v>19035</v>
      </c>
      <c r="H556" s="383">
        <f>'[2]kentr. grad'!F105</f>
        <v>19035</v>
      </c>
      <c r="I556" s="375"/>
    </row>
    <row r="557" spans="1:9" ht="29.25" customHeight="1">
      <c r="A557" s="373"/>
      <c r="B557" s="381"/>
      <c r="C557" s="382"/>
      <c r="D557" s="382"/>
      <c r="E557" s="374" t="s">
        <v>707</v>
      </c>
      <c r="F557" s="374">
        <v>5113</v>
      </c>
      <c r="G557" s="383">
        <f>H557+I557</f>
        <v>0</v>
      </c>
      <c r="H557" s="383"/>
      <c r="I557" s="383">
        <f>'[2]kentr. grad'!F155</f>
        <v>0</v>
      </c>
    </row>
    <row r="558" spans="1:9" ht="29.25" customHeight="1">
      <c r="A558" s="373"/>
      <c r="B558" s="381"/>
      <c r="C558" s="382"/>
      <c r="D558" s="382"/>
      <c r="E558" s="374" t="s">
        <v>709</v>
      </c>
      <c r="F558" s="374">
        <v>5134</v>
      </c>
      <c r="G558" s="383">
        <f>H558+I558</f>
        <v>0</v>
      </c>
      <c r="H558" s="383"/>
      <c r="I558" s="383">
        <f>'[2]kentr. grad'!F162</f>
        <v>0</v>
      </c>
    </row>
    <row r="559" spans="1:9" ht="14.25" hidden="1" customHeight="1">
      <c r="A559" s="373"/>
      <c r="B559" s="381"/>
      <c r="C559" s="382"/>
      <c r="D559" s="382"/>
      <c r="E559" s="374" t="s">
        <v>703</v>
      </c>
      <c r="F559" s="374"/>
      <c r="G559" s="383">
        <f>H559+I559</f>
        <v>0</v>
      </c>
      <c r="H559" s="383">
        <f>'[2]kentr. grad'!F138</f>
        <v>0</v>
      </c>
      <c r="I559" s="375"/>
    </row>
    <row r="560" spans="1:9" ht="11.25" hidden="1" customHeight="1">
      <c r="A560" s="373">
        <v>2822</v>
      </c>
      <c r="B560" s="381" t="s">
        <v>331</v>
      </c>
      <c r="C560" s="382">
        <v>2</v>
      </c>
      <c r="D560" s="382">
        <v>2</v>
      </c>
      <c r="E560" s="374" t="s">
        <v>336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691</v>
      </c>
      <c r="F561" s="374"/>
      <c r="G561" s="375"/>
      <c r="H561" s="375"/>
      <c r="I561" s="375"/>
    </row>
    <row r="562" spans="1:9" ht="11.25" hidden="1" customHeight="1">
      <c r="A562" s="373"/>
      <c r="B562" s="381"/>
      <c r="C562" s="382"/>
      <c r="D562" s="382"/>
      <c r="E562" s="374" t="s">
        <v>708</v>
      </c>
      <c r="F562" s="374"/>
      <c r="G562" s="375"/>
      <c r="H562" s="375"/>
      <c r="I562" s="375"/>
    </row>
    <row r="563" spans="1:9" ht="11.25" hidden="1" customHeight="1">
      <c r="A563" s="373"/>
      <c r="B563" s="381"/>
      <c r="C563" s="382"/>
      <c r="D563" s="382"/>
      <c r="E563" s="374" t="s">
        <v>708</v>
      </c>
      <c r="F563" s="374"/>
      <c r="G563" s="375"/>
      <c r="H563" s="375"/>
      <c r="I563" s="375"/>
    </row>
    <row r="564" spans="1:9" ht="16.5" customHeight="1">
      <c r="A564" s="373">
        <v>2823</v>
      </c>
      <c r="B564" s="381" t="s">
        <v>331</v>
      </c>
      <c r="C564" s="382">
        <v>2</v>
      </c>
      <c r="D564" s="382">
        <v>3</v>
      </c>
      <c r="E564" s="374" t="s">
        <v>337</v>
      </c>
      <c r="F564" s="374"/>
      <c r="G564" s="375">
        <f>H564+I564</f>
        <v>164930.106</v>
      </c>
      <c r="H564" s="375">
        <f>H566+H568+H567</f>
        <v>29243.4</v>
      </c>
      <c r="I564" s="383">
        <f>SUM(I565:I570)</f>
        <v>135686.70600000001</v>
      </c>
    </row>
    <row r="565" spans="1:9" ht="27.75" customHeight="1">
      <c r="A565" s="373"/>
      <c r="B565" s="381"/>
      <c r="C565" s="382"/>
      <c r="D565" s="382"/>
      <c r="E565" s="374" t="s">
        <v>691</v>
      </c>
      <c r="F565" s="374"/>
      <c r="G565" s="375"/>
      <c r="H565" s="375"/>
      <c r="I565" s="375"/>
    </row>
    <row r="566" spans="1:9" ht="40.5">
      <c r="A566" s="373"/>
      <c r="B566" s="381"/>
      <c r="C566" s="382"/>
      <c r="D566" s="382"/>
      <c r="E566" s="374" t="s">
        <v>712</v>
      </c>
      <c r="F566" s="374">
        <v>4637</v>
      </c>
      <c r="G566" s="375">
        <f>H566+I566</f>
        <v>27243.4</v>
      </c>
      <c r="H566" s="375">
        <f>'[2]mshak palat'!F104</f>
        <v>27243.4</v>
      </c>
      <c r="I566" s="375"/>
    </row>
    <row r="567" spans="1:9" ht="40.5">
      <c r="A567" s="373"/>
      <c r="B567" s="381"/>
      <c r="C567" s="382"/>
      <c r="D567" s="382"/>
      <c r="E567" s="374" t="s">
        <v>739</v>
      </c>
      <c r="F567" s="374">
        <v>4655</v>
      </c>
      <c r="G567" s="375">
        <f>H567</f>
        <v>2000</v>
      </c>
      <c r="H567" s="375">
        <f>'[2]mshak palat'!F111</f>
        <v>2000</v>
      </c>
      <c r="I567" s="375"/>
    </row>
    <row r="568" spans="1:9" ht="15.75">
      <c r="A568" s="373"/>
      <c r="B568" s="381"/>
      <c r="C568" s="382"/>
      <c r="D568" s="382"/>
      <c r="E568" s="374" t="s">
        <v>713</v>
      </c>
      <c r="F568" s="374">
        <v>4657</v>
      </c>
      <c r="G568" s="383">
        <f>H568+I568</f>
        <v>0</v>
      </c>
      <c r="H568" s="383">
        <f>'[2]mshak palat'!F113</f>
        <v>0</v>
      </c>
      <c r="I568" s="383"/>
    </row>
    <row r="569" spans="1:9" ht="27">
      <c r="A569" s="373"/>
      <c r="B569" s="381"/>
      <c r="C569" s="382"/>
      <c r="D569" s="382"/>
      <c r="E569" s="374" t="s">
        <v>707</v>
      </c>
      <c r="F569" s="374">
        <v>5113</v>
      </c>
      <c r="G569" s="383">
        <f>H569+I569</f>
        <v>134989.20600000001</v>
      </c>
      <c r="H569" s="383"/>
      <c r="I569" s="383">
        <f>'[2]mshak palat'!F154</f>
        <v>134989.20600000001</v>
      </c>
    </row>
    <row r="570" spans="1:9" ht="15.75">
      <c r="A570" s="373"/>
      <c r="B570" s="381"/>
      <c r="C570" s="382"/>
      <c r="D570" s="382"/>
      <c r="E570" s="374" t="s">
        <v>709</v>
      </c>
      <c r="F570" s="374">
        <v>5134</v>
      </c>
      <c r="G570" s="383">
        <f>H570+I570</f>
        <v>697.5</v>
      </c>
      <c r="H570" s="383"/>
      <c r="I570" s="383">
        <f>'[2]mshak palat'!F161</f>
        <v>697.5</v>
      </c>
    </row>
    <row r="571" spans="1:9" ht="15.75">
      <c r="A571" s="373">
        <v>2824</v>
      </c>
      <c r="B571" s="381" t="s">
        <v>331</v>
      </c>
      <c r="C571" s="382">
        <v>2</v>
      </c>
      <c r="D571" s="382">
        <v>4</v>
      </c>
      <c r="E571" s="374" t="s">
        <v>338</v>
      </c>
      <c r="F571" s="374"/>
      <c r="G571" s="383">
        <f>H571+I571</f>
        <v>3500</v>
      </c>
      <c r="H571" s="375">
        <f>H578+H576+H575+H573+H574+H577</f>
        <v>3500</v>
      </c>
      <c r="I571" s="383"/>
    </row>
    <row r="572" spans="1:9" ht="26.25" customHeight="1">
      <c r="A572" s="373"/>
      <c r="B572" s="381"/>
      <c r="C572" s="382"/>
      <c r="D572" s="382"/>
      <c r="E572" s="374" t="s">
        <v>691</v>
      </c>
      <c r="F572" s="374"/>
      <c r="G572" s="383"/>
      <c r="H572" s="383"/>
      <c r="I572" s="383"/>
    </row>
    <row r="573" spans="1:9" ht="17.25" customHeight="1">
      <c r="A573" s="373"/>
      <c r="B573" s="381"/>
      <c r="C573" s="382"/>
      <c r="D573" s="382"/>
      <c r="E573" s="374" t="s">
        <v>696</v>
      </c>
      <c r="F573" s="374">
        <v>4216</v>
      </c>
      <c r="G573" s="383">
        <f>H573+I573</f>
        <v>0</v>
      </c>
      <c r="H573" s="383">
        <f>'[2]mshak kazm'!F48</f>
        <v>0</v>
      </c>
      <c r="I573" s="383"/>
    </row>
    <row r="574" spans="1:9" ht="17.25" customHeight="1">
      <c r="A574" s="373"/>
      <c r="B574" s="381"/>
      <c r="C574" s="382"/>
      <c r="D574" s="382"/>
      <c r="E574" s="237" t="s">
        <v>449</v>
      </c>
      <c r="F574" s="374">
        <v>4239</v>
      </c>
      <c r="G574" s="375">
        <f>H574+I574</f>
        <v>3000</v>
      </c>
      <c r="H574" s="375">
        <f>'[2]mshak kazm'!F62</f>
        <v>3000</v>
      </c>
      <c r="I574" s="383"/>
    </row>
    <row r="575" spans="1:9" ht="18" customHeight="1">
      <c r="A575" s="373"/>
      <c r="B575" s="381"/>
      <c r="C575" s="382"/>
      <c r="D575" s="382"/>
      <c r="E575" s="374" t="s">
        <v>740</v>
      </c>
      <c r="F575" s="374">
        <v>4237</v>
      </c>
      <c r="G575" s="383">
        <f>H575+I575</f>
        <v>0</v>
      </c>
      <c r="H575" s="383">
        <f>'[2]mshak kazm'!F61</f>
        <v>0</v>
      </c>
      <c r="I575" s="383"/>
    </row>
    <row r="576" spans="1:9" ht="20.25" customHeight="1">
      <c r="A576" s="373"/>
      <c r="B576" s="381"/>
      <c r="C576" s="382"/>
      <c r="D576" s="382"/>
      <c r="E576" s="374" t="s">
        <v>741</v>
      </c>
      <c r="F576" s="374">
        <v>4261</v>
      </c>
      <c r="G576" s="383">
        <f>H576+I576</f>
        <v>0</v>
      </c>
      <c r="H576" s="383">
        <f>'[2]mshak kazm'!F69</f>
        <v>0</v>
      </c>
      <c r="I576" s="383"/>
    </row>
    <row r="577" spans="1:9" ht="20.25" customHeight="1">
      <c r="A577" s="373"/>
      <c r="B577" s="381"/>
      <c r="C577" s="382"/>
      <c r="D577" s="382"/>
      <c r="E577" s="384" t="s">
        <v>711</v>
      </c>
      <c r="F577" s="374">
        <v>4269</v>
      </c>
      <c r="G577" s="383">
        <f>I577+H577</f>
        <v>0</v>
      </c>
      <c r="H577" s="383">
        <f>'[2]mshak kazm'!F76</f>
        <v>0</v>
      </c>
      <c r="I577" s="383"/>
    </row>
    <row r="578" spans="1:9" ht="27">
      <c r="A578" s="373"/>
      <c r="B578" s="381"/>
      <c r="C578" s="382"/>
      <c r="D578" s="382"/>
      <c r="E578" s="374" t="s">
        <v>560</v>
      </c>
      <c r="F578" s="374">
        <v>4819</v>
      </c>
      <c r="G578" s="383">
        <f>H578+I578</f>
        <v>500</v>
      </c>
      <c r="H578" s="383">
        <f>'[2]mshak kazm'!F133</f>
        <v>500</v>
      </c>
      <c r="I578" s="383"/>
    </row>
    <row r="579" spans="1:9" ht="15.75" hidden="1">
      <c r="A579" s="373"/>
      <c r="B579" s="381"/>
      <c r="C579" s="382"/>
      <c r="D579" s="382"/>
      <c r="E579" s="374" t="s">
        <v>708</v>
      </c>
      <c r="F579" s="374"/>
      <c r="G579" s="383"/>
      <c r="H579" s="383"/>
      <c r="I579" s="383"/>
    </row>
    <row r="580" spans="1:9" ht="15.75" hidden="1">
      <c r="A580" s="373">
        <v>2825</v>
      </c>
      <c r="B580" s="381" t="s">
        <v>331</v>
      </c>
      <c r="C580" s="382">
        <v>2</v>
      </c>
      <c r="D580" s="382">
        <v>5</v>
      </c>
      <c r="E580" s="374" t="s">
        <v>339</v>
      </c>
      <c r="F580" s="374"/>
      <c r="G580" s="383"/>
      <c r="H580" s="383"/>
      <c r="I580" s="383"/>
    </row>
    <row r="581" spans="1:9" ht="40.5" hidden="1">
      <c r="A581" s="373"/>
      <c r="B581" s="381"/>
      <c r="C581" s="382"/>
      <c r="D581" s="382"/>
      <c r="E581" s="374" t="s">
        <v>691</v>
      </c>
      <c r="F581" s="374"/>
      <c r="G581" s="383"/>
      <c r="H581" s="383"/>
      <c r="I581" s="383"/>
    </row>
    <row r="582" spans="1:9" ht="15.75" hidden="1">
      <c r="A582" s="373"/>
      <c r="B582" s="381"/>
      <c r="C582" s="382"/>
      <c r="D582" s="382"/>
      <c r="E582" s="374" t="s">
        <v>708</v>
      </c>
      <c r="F582" s="374"/>
      <c r="G582" s="383"/>
      <c r="H582" s="383"/>
      <c r="I582" s="383"/>
    </row>
    <row r="583" spans="1:9" ht="15.75" hidden="1">
      <c r="A583" s="373"/>
      <c r="B583" s="381"/>
      <c r="C583" s="382"/>
      <c r="D583" s="382"/>
      <c r="E583" s="374" t="s">
        <v>708</v>
      </c>
      <c r="F583" s="374"/>
      <c r="G583" s="383"/>
      <c r="H583" s="383"/>
      <c r="I583" s="383"/>
    </row>
    <row r="584" spans="1:9" ht="15.75" hidden="1">
      <c r="A584" s="373">
        <v>2826</v>
      </c>
      <c r="B584" s="381" t="s">
        <v>331</v>
      </c>
      <c r="C584" s="382">
        <v>2</v>
      </c>
      <c r="D584" s="382">
        <v>6</v>
      </c>
      <c r="E584" s="374" t="s">
        <v>340</v>
      </c>
      <c r="F584" s="374"/>
      <c r="G584" s="383"/>
      <c r="H584" s="383"/>
      <c r="I584" s="383"/>
    </row>
    <row r="585" spans="1:9" ht="40.5" hidden="1">
      <c r="A585" s="373"/>
      <c r="B585" s="381"/>
      <c r="C585" s="382"/>
      <c r="D585" s="382"/>
      <c r="E585" s="374" t="s">
        <v>691</v>
      </c>
      <c r="F585" s="374"/>
      <c r="G585" s="383"/>
      <c r="H585" s="383"/>
      <c r="I585" s="383"/>
    </row>
    <row r="586" spans="1:9" ht="15.75" hidden="1">
      <c r="A586" s="373"/>
      <c r="B586" s="381"/>
      <c r="C586" s="382"/>
      <c r="D586" s="382"/>
      <c r="E586" s="374" t="s">
        <v>708</v>
      </c>
      <c r="F586" s="374"/>
      <c r="G586" s="383"/>
      <c r="H586" s="383"/>
      <c r="I586" s="383"/>
    </row>
    <row r="587" spans="1:9" ht="15.75" hidden="1">
      <c r="A587" s="373"/>
      <c r="B587" s="381"/>
      <c r="C587" s="382"/>
      <c r="D587" s="382"/>
      <c r="E587" s="374" t="s">
        <v>708</v>
      </c>
      <c r="F587" s="374"/>
      <c r="G587" s="383"/>
      <c r="H587" s="383"/>
      <c r="I587" s="383"/>
    </row>
    <row r="588" spans="1:9" ht="33.75" hidden="1" customHeight="1">
      <c r="A588" s="373">
        <v>2827</v>
      </c>
      <c r="B588" s="381" t="s">
        <v>331</v>
      </c>
      <c r="C588" s="382">
        <v>2</v>
      </c>
      <c r="D588" s="382">
        <v>7</v>
      </c>
      <c r="E588" s="374" t="s">
        <v>341</v>
      </c>
      <c r="F588" s="374"/>
      <c r="G588" s="383"/>
      <c r="H588" s="383"/>
      <c r="I588" s="383"/>
    </row>
    <row r="589" spans="1:9" ht="40.5" hidden="1">
      <c r="A589" s="373"/>
      <c r="B589" s="381"/>
      <c r="C589" s="382"/>
      <c r="D589" s="382"/>
      <c r="E589" s="374" t="s">
        <v>691</v>
      </c>
      <c r="F589" s="374"/>
      <c r="G589" s="383"/>
      <c r="H589" s="383"/>
      <c r="I589" s="383"/>
    </row>
    <row r="590" spans="1:9" ht="15.75" hidden="1">
      <c r="A590" s="373"/>
      <c r="B590" s="381"/>
      <c r="C590" s="382"/>
      <c r="D590" s="382"/>
      <c r="E590" s="374" t="s">
        <v>708</v>
      </c>
      <c r="F590" s="374"/>
      <c r="G590" s="383"/>
      <c r="H590" s="383"/>
      <c r="I590" s="383"/>
    </row>
    <row r="591" spans="1:9" ht="15.75" hidden="1">
      <c r="A591" s="373"/>
      <c r="B591" s="381"/>
      <c r="C591" s="382"/>
      <c r="D591" s="382"/>
      <c r="E591" s="374" t="s">
        <v>708</v>
      </c>
      <c r="F591" s="374"/>
      <c r="G591" s="383"/>
      <c r="H591" s="383"/>
      <c r="I591" s="383"/>
    </row>
    <row r="592" spans="1:9" ht="26.25" customHeight="1">
      <c r="A592" s="373">
        <v>2830</v>
      </c>
      <c r="B592" s="367" t="s">
        <v>331</v>
      </c>
      <c r="C592" s="368">
        <v>3</v>
      </c>
      <c r="D592" s="368">
        <v>0</v>
      </c>
      <c r="E592" s="376" t="s">
        <v>342</v>
      </c>
      <c r="F592" s="376"/>
      <c r="G592" s="383">
        <f>H592+I592</f>
        <v>3530</v>
      </c>
      <c r="H592" s="383">
        <f>H594+H597+H601</f>
        <v>3530</v>
      </c>
      <c r="I592" s="383">
        <f>I594+I597+I601</f>
        <v>0</v>
      </c>
    </row>
    <row r="593" spans="1:9" s="380" customFormat="1" ht="15" customHeight="1">
      <c r="A593" s="373"/>
      <c r="B593" s="367"/>
      <c r="C593" s="368"/>
      <c r="D593" s="368"/>
      <c r="E593" s="374" t="s">
        <v>197</v>
      </c>
      <c r="F593" s="374"/>
      <c r="G593" s="378"/>
      <c r="H593" s="378"/>
      <c r="I593" s="378"/>
    </row>
    <row r="594" spans="1:9" ht="14.25" customHeight="1">
      <c r="A594" s="373">
        <v>2831</v>
      </c>
      <c r="B594" s="381" t="s">
        <v>331</v>
      </c>
      <c r="C594" s="382">
        <v>3</v>
      </c>
      <c r="D594" s="382">
        <v>1</v>
      </c>
      <c r="E594" s="374" t="s">
        <v>343</v>
      </c>
      <c r="F594" s="374">
        <v>4234</v>
      </c>
      <c r="G594" s="383">
        <f>H594+I594</f>
        <v>600</v>
      </c>
      <c r="H594" s="383">
        <f>H596</f>
        <v>600</v>
      </c>
      <c r="I594" s="383"/>
    </row>
    <row r="595" spans="1:9" ht="27" customHeight="1">
      <c r="A595" s="373"/>
      <c r="B595" s="381"/>
      <c r="C595" s="382"/>
      <c r="D595" s="382"/>
      <c r="E595" s="374" t="s">
        <v>691</v>
      </c>
      <c r="F595" s="374"/>
      <c r="G595" s="383"/>
      <c r="H595" s="383"/>
      <c r="I595" s="383"/>
    </row>
    <row r="596" spans="1:9" ht="13.5" customHeight="1">
      <c r="A596" s="373"/>
      <c r="B596" s="381"/>
      <c r="C596" s="382"/>
      <c r="D596" s="382"/>
      <c r="E596" s="384" t="s">
        <v>735</v>
      </c>
      <c r="F596" s="384"/>
      <c r="G596" s="383">
        <f>H596+I596</f>
        <v>600</v>
      </c>
      <c r="H596" s="383">
        <f>[2]herutahax!F58</f>
        <v>600</v>
      </c>
      <c r="I596" s="383"/>
    </row>
    <row r="597" spans="1:9" ht="13.5" hidden="1" customHeight="1">
      <c r="A597" s="373">
        <v>2832</v>
      </c>
      <c r="B597" s="381" t="s">
        <v>331</v>
      </c>
      <c r="C597" s="382">
        <v>3</v>
      </c>
      <c r="D597" s="382">
        <v>2</v>
      </c>
      <c r="E597" s="374" t="s">
        <v>344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691</v>
      </c>
      <c r="F598" s="374"/>
      <c r="G598" s="383"/>
      <c r="H598" s="383"/>
      <c r="I598" s="383"/>
    </row>
    <row r="599" spans="1:9" ht="13.5" hidden="1" customHeight="1">
      <c r="A599" s="373"/>
      <c r="B599" s="381"/>
      <c r="C599" s="382"/>
      <c r="D599" s="382"/>
      <c r="E599" s="374" t="s">
        <v>708</v>
      </c>
      <c r="F599" s="374"/>
      <c r="G599" s="383"/>
      <c r="H599" s="383"/>
      <c r="I599" s="383"/>
    </row>
    <row r="600" spans="1:9" ht="13.5" hidden="1" customHeight="1">
      <c r="A600" s="373"/>
      <c r="B600" s="381"/>
      <c r="C600" s="382"/>
      <c r="D600" s="382"/>
      <c r="E600" s="374" t="s">
        <v>708</v>
      </c>
      <c r="F600" s="374"/>
      <c r="G600" s="383"/>
      <c r="H600" s="383"/>
      <c r="I600" s="383"/>
    </row>
    <row r="601" spans="1:9" ht="13.5" customHeight="1">
      <c r="A601" s="373">
        <v>2833</v>
      </c>
      <c r="B601" s="381" t="s">
        <v>331</v>
      </c>
      <c r="C601" s="382">
        <v>3</v>
      </c>
      <c r="D601" s="382">
        <v>3</v>
      </c>
      <c r="E601" s="374" t="s">
        <v>345</v>
      </c>
      <c r="F601" s="374"/>
      <c r="G601" s="383">
        <f>H601+I601</f>
        <v>2930</v>
      </c>
      <c r="H601" s="383">
        <f>H603+H604</f>
        <v>2930</v>
      </c>
      <c r="I601" s="383"/>
    </row>
    <row r="602" spans="1:9" ht="26.25" customHeight="1">
      <c r="A602" s="373"/>
      <c r="B602" s="381"/>
      <c r="C602" s="382"/>
      <c r="D602" s="382"/>
      <c r="E602" s="374" t="s">
        <v>691</v>
      </c>
      <c r="F602" s="374"/>
      <c r="G602" s="383"/>
      <c r="H602" s="383"/>
      <c r="I602" s="383"/>
    </row>
    <row r="603" spans="1:9" ht="13.5" customHeight="1">
      <c r="A603" s="373"/>
      <c r="B603" s="381"/>
      <c r="C603" s="382"/>
      <c r="D603" s="382"/>
      <c r="E603" s="374" t="s">
        <v>421</v>
      </c>
      <c r="F603" s="374">
        <v>4214</v>
      </c>
      <c r="G603" s="383">
        <f>H603+I603</f>
        <v>1980</v>
      </c>
      <c r="H603" s="383">
        <f>[2]texekat!F46</f>
        <v>1980</v>
      </c>
      <c r="I603" s="383"/>
    </row>
    <row r="604" spans="1:9" ht="15" customHeight="1">
      <c r="A604" s="373"/>
      <c r="B604" s="381"/>
      <c r="C604" s="382"/>
      <c r="D604" s="382"/>
      <c r="E604" s="374" t="s">
        <v>442</v>
      </c>
      <c r="F604" s="374">
        <v>4234</v>
      </c>
      <c r="G604" s="383">
        <f>H604+I604</f>
        <v>950</v>
      </c>
      <c r="H604" s="383">
        <f>[2]texekat!F58</f>
        <v>950</v>
      </c>
      <c r="I604" s="383"/>
    </row>
    <row r="605" spans="1:9" ht="14.25" customHeight="1">
      <c r="A605" s="373">
        <v>2840</v>
      </c>
      <c r="B605" s="367" t="s">
        <v>331</v>
      </c>
      <c r="C605" s="368">
        <v>4</v>
      </c>
      <c r="D605" s="368">
        <v>0</v>
      </c>
      <c r="E605" s="376" t="s">
        <v>346</v>
      </c>
      <c r="F605" s="376"/>
      <c r="G605" s="383">
        <f t="shared" ref="G605:G637" si="5">H605+I605</f>
        <v>4250</v>
      </c>
      <c r="H605" s="383">
        <f>H611+H617</f>
        <v>4250</v>
      </c>
      <c r="I605" s="383"/>
    </row>
    <row r="606" spans="1:9" s="380" customFormat="1" ht="13.5" customHeight="1">
      <c r="A606" s="373"/>
      <c r="B606" s="367"/>
      <c r="C606" s="368"/>
      <c r="D606" s="368"/>
      <c r="E606" s="374" t="s">
        <v>197</v>
      </c>
      <c r="F606" s="374"/>
      <c r="G606" s="383">
        <f t="shared" si="5"/>
        <v>0</v>
      </c>
      <c r="H606" s="378"/>
      <c r="I606" s="378"/>
    </row>
    <row r="607" spans="1:9" ht="22.5" hidden="1" customHeight="1">
      <c r="A607" s="373">
        <v>2841</v>
      </c>
      <c r="B607" s="381" t="s">
        <v>331</v>
      </c>
      <c r="C607" s="382">
        <v>4</v>
      </c>
      <c r="D607" s="382">
        <v>1</v>
      </c>
      <c r="E607" s="374" t="s">
        <v>347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691</v>
      </c>
      <c r="F608" s="374"/>
      <c r="G608" s="383">
        <f t="shared" si="5"/>
        <v>0</v>
      </c>
      <c r="H608" s="383"/>
      <c r="I608" s="383"/>
    </row>
    <row r="609" spans="1:9" ht="22.5" hidden="1" customHeight="1">
      <c r="A609" s="373"/>
      <c r="B609" s="381"/>
      <c r="C609" s="382"/>
      <c r="D609" s="382"/>
      <c r="E609" s="374" t="s">
        <v>708</v>
      </c>
      <c r="F609" s="374"/>
      <c r="G609" s="383">
        <f t="shared" si="5"/>
        <v>0</v>
      </c>
      <c r="H609" s="383"/>
      <c r="I609" s="383"/>
    </row>
    <row r="610" spans="1:9" ht="22.5" hidden="1" customHeight="1">
      <c r="A610" s="373"/>
      <c r="B610" s="381"/>
      <c r="C610" s="382"/>
      <c r="D610" s="382"/>
      <c r="E610" s="374" t="s">
        <v>708</v>
      </c>
      <c r="F610" s="374"/>
      <c r="G610" s="383">
        <f t="shared" si="5"/>
        <v>0</v>
      </c>
      <c r="H610" s="383"/>
      <c r="I610" s="383"/>
    </row>
    <row r="611" spans="1:9" ht="26.25" customHeight="1">
      <c r="A611" s="373">
        <v>2842</v>
      </c>
      <c r="B611" s="381" t="s">
        <v>331</v>
      </c>
      <c r="C611" s="382">
        <v>4</v>
      </c>
      <c r="D611" s="382">
        <v>2</v>
      </c>
      <c r="E611" s="374" t="s">
        <v>348</v>
      </c>
      <c r="F611" s="374"/>
      <c r="G611" s="383">
        <f t="shared" si="5"/>
        <v>3300</v>
      </c>
      <c r="H611" s="383">
        <f>H613+H614+H615</f>
        <v>3300</v>
      </c>
      <c r="I611" s="383"/>
    </row>
    <row r="612" spans="1:9" ht="30" customHeight="1">
      <c r="A612" s="373"/>
      <c r="B612" s="381"/>
      <c r="C612" s="382"/>
      <c r="D612" s="382"/>
      <c r="E612" s="374" t="s">
        <v>691</v>
      </c>
      <c r="F612" s="374"/>
      <c r="G612" s="383"/>
      <c r="H612" s="383"/>
      <c r="I612" s="383"/>
    </row>
    <row r="613" spans="1:9" ht="30" customHeight="1">
      <c r="A613" s="373"/>
      <c r="B613" s="381"/>
      <c r="C613" s="382"/>
      <c r="D613" s="382"/>
      <c r="E613" s="384" t="s">
        <v>472</v>
      </c>
      <c r="F613" s="374">
        <v>4267</v>
      </c>
      <c r="G613" s="383">
        <f>H613</f>
        <v>0</v>
      </c>
      <c r="H613" s="383">
        <f>'[2]qax. kusakc.'!F75</f>
        <v>0</v>
      </c>
      <c r="I613" s="383"/>
    </row>
    <row r="614" spans="1:9" ht="30" customHeight="1">
      <c r="A614" s="373"/>
      <c r="B614" s="381"/>
      <c r="C614" s="382"/>
      <c r="D614" s="382"/>
      <c r="E614" s="384" t="s">
        <v>711</v>
      </c>
      <c r="F614" s="374">
        <v>4269</v>
      </c>
      <c r="G614" s="383">
        <f>H614</f>
        <v>0</v>
      </c>
      <c r="H614" s="383">
        <f>'[2]qax. kusakc.'!F76</f>
        <v>0</v>
      </c>
      <c r="I614" s="383"/>
    </row>
    <row r="615" spans="1:9" ht="30" customHeight="1">
      <c r="A615" s="373"/>
      <c r="B615" s="381"/>
      <c r="C615" s="382"/>
      <c r="D615" s="382"/>
      <c r="E615" s="374" t="s">
        <v>742</v>
      </c>
      <c r="F615" s="374">
        <v>4819</v>
      </c>
      <c r="G615" s="383">
        <f t="shared" si="5"/>
        <v>3300</v>
      </c>
      <c r="H615" s="383">
        <f>'[2]qax. kusakc.'!F133</f>
        <v>3300</v>
      </c>
      <c r="I615" s="383"/>
    </row>
    <row r="616" spans="1:9" ht="30" hidden="1" customHeight="1">
      <c r="A616" s="373"/>
      <c r="B616" s="381"/>
      <c r="C616" s="382"/>
      <c r="D616" s="382"/>
      <c r="E616" s="374" t="s">
        <v>708</v>
      </c>
      <c r="F616" s="374"/>
      <c r="G616" s="383">
        <f t="shared" si="5"/>
        <v>0</v>
      </c>
      <c r="H616" s="383"/>
      <c r="I616" s="383"/>
    </row>
    <row r="617" spans="1:9" ht="30" customHeight="1">
      <c r="A617" s="373">
        <v>2843</v>
      </c>
      <c r="B617" s="381" t="s">
        <v>331</v>
      </c>
      <c r="C617" s="382">
        <v>4</v>
      </c>
      <c r="D617" s="382">
        <v>3</v>
      </c>
      <c r="E617" s="374" t="s">
        <v>346</v>
      </c>
      <c r="F617" s="374"/>
      <c r="G617" s="383">
        <f t="shared" si="5"/>
        <v>950</v>
      </c>
      <c r="H617" s="383">
        <f>H619</f>
        <v>950</v>
      </c>
      <c r="I617" s="383"/>
    </row>
    <row r="618" spans="1:9" ht="24" customHeight="1">
      <c r="A618" s="373"/>
      <c r="B618" s="381"/>
      <c r="C618" s="382"/>
      <c r="D618" s="382"/>
      <c r="E618" s="389" t="s">
        <v>691</v>
      </c>
      <c r="F618" s="374"/>
      <c r="G618" s="383">
        <f t="shared" si="5"/>
        <v>0</v>
      </c>
      <c r="H618" s="383"/>
      <c r="I618" s="383"/>
    </row>
    <row r="619" spans="1:9" ht="30" customHeight="1">
      <c r="A619" s="373"/>
      <c r="B619" s="381"/>
      <c r="C619" s="382"/>
      <c r="D619" s="382"/>
      <c r="E619" s="374" t="s">
        <v>742</v>
      </c>
      <c r="F619" s="374"/>
      <c r="G619" s="383">
        <f t="shared" si="5"/>
        <v>950</v>
      </c>
      <c r="H619" s="383">
        <f>[2]kronakan!F133</f>
        <v>950</v>
      </c>
      <c r="I619" s="383"/>
    </row>
    <row r="620" spans="1:9" ht="30" hidden="1" customHeight="1">
      <c r="A620" s="373"/>
      <c r="B620" s="381"/>
      <c r="C620" s="382"/>
      <c r="D620" s="382"/>
      <c r="E620" s="374" t="s">
        <v>708</v>
      </c>
      <c r="F620" s="374"/>
      <c r="G620" s="375">
        <f t="shared" si="5"/>
        <v>0</v>
      </c>
      <c r="H620" s="375"/>
      <c r="I620" s="375"/>
    </row>
    <row r="621" spans="1:9" ht="30" hidden="1" customHeight="1">
      <c r="A621" s="373">
        <v>2850</v>
      </c>
      <c r="B621" s="367" t="s">
        <v>331</v>
      </c>
      <c r="C621" s="368">
        <v>5</v>
      </c>
      <c r="D621" s="368">
        <v>0</v>
      </c>
      <c r="E621" s="395" t="s">
        <v>349</v>
      </c>
      <c r="F621" s="395"/>
      <c r="G621" s="375">
        <f t="shared" si="5"/>
        <v>0</v>
      </c>
      <c r="H621" s="375"/>
      <c r="I621" s="375"/>
    </row>
    <row r="622" spans="1:9" s="380" customFormat="1" ht="30" hidden="1" customHeight="1">
      <c r="A622" s="373"/>
      <c r="B622" s="367"/>
      <c r="C622" s="368"/>
      <c r="D622" s="368"/>
      <c r="E622" s="374" t="s">
        <v>197</v>
      </c>
      <c r="F622" s="374"/>
      <c r="G622" s="375">
        <f t="shared" si="5"/>
        <v>0</v>
      </c>
      <c r="H622" s="377"/>
      <c r="I622" s="377"/>
    </row>
    <row r="623" spans="1:9" ht="30" hidden="1" customHeight="1">
      <c r="A623" s="373">
        <v>2851</v>
      </c>
      <c r="B623" s="367" t="s">
        <v>331</v>
      </c>
      <c r="C623" s="368">
        <v>5</v>
      </c>
      <c r="D623" s="368">
        <v>1</v>
      </c>
      <c r="E623" s="396" t="s">
        <v>349</v>
      </c>
      <c r="F623" s="396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691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/>
      <c r="B625" s="381"/>
      <c r="C625" s="382"/>
      <c r="D625" s="382"/>
      <c r="E625" s="374" t="s">
        <v>708</v>
      </c>
      <c r="F625" s="374"/>
      <c r="G625" s="375">
        <f t="shared" si="5"/>
        <v>0</v>
      </c>
      <c r="H625" s="375"/>
      <c r="I625" s="375"/>
    </row>
    <row r="626" spans="1:9" ht="30" hidden="1" customHeight="1">
      <c r="A626" s="373"/>
      <c r="B626" s="381"/>
      <c r="C626" s="382"/>
      <c r="D626" s="382"/>
      <c r="E626" s="374" t="s">
        <v>708</v>
      </c>
      <c r="F626" s="374"/>
      <c r="G626" s="375">
        <f t="shared" si="5"/>
        <v>0</v>
      </c>
      <c r="H626" s="375"/>
      <c r="I626" s="375"/>
    </row>
    <row r="627" spans="1:9" ht="30" hidden="1" customHeight="1">
      <c r="A627" s="373">
        <v>2860</v>
      </c>
      <c r="B627" s="367" t="s">
        <v>331</v>
      </c>
      <c r="C627" s="368">
        <v>6</v>
      </c>
      <c r="D627" s="368">
        <v>0</v>
      </c>
      <c r="E627" s="395" t="s">
        <v>350</v>
      </c>
      <c r="F627" s="395"/>
      <c r="G627" s="375">
        <f t="shared" si="5"/>
        <v>0</v>
      </c>
      <c r="H627" s="375"/>
      <c r="I627" s="375"/>
    </row>
    <row r="628" spans="1:9" s="380" customFormat="1" ht="30" hidden="1" customHeight="1">
      <c r="A628" s="373"/>
      <c r="B628" s="367"/>
      <c r="C628" s="368"/>
      <c r="D628" s="368"/>
      <c r="E628" s="374" t="s">
        <v>197</v>
      </c>
      <c r="F628" s="374"/>
      <c r="G628" s="375">
        <f t="shared" si="5"/>
        <v>0</v>
      </c>
      <c r="H628" s="377"/>
      <c r="I628" s="377"/>
    </row>
    <row r="629" spans="1:9" ht="30" hidden="1" customHeight="1">
      <c r="A629" s="373">
        <v>2861</v>
      </c>
      <c r="B629" s="381" t="s">
        <v>331</v>
      </c>
      <c r="C629" s="382">
        <v>6</v>
      </c>
      <c r="D629" s="382">
        <v>1</v>
      </c>
      <c r="E629" s="396" t="s">
        <v>350</v>
      </c>
      <c r="F629" s="396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691</v>
      </c>
      <c r="F630" s="374"/>
      <c r="G630" s="375">
        <f t="shared" si="5"/>
        <v>0</v>
      </c>
      <c r="H630" s="375"/>
      <c r="I630" s="375"/>
    </row>
    <row r="631" spans="1:9" ht="30" hidden="1" customHeight="1">
      <c r="A631" s="373"/>
      <c r="B631" s="381"/>
      <c r="C631" s="382"/>
      <c r="D631" s="382"/>
      <c r="E631" s="374" t="s">
        <v>708</v>
      </c>
      <c r="F631" s="374"/>
      <c r="G631" s="375">
        <f t="shared" si="5"/>
        <v>0</v>
      </c>
      <c r="H631" s="375"/>
      <c r="I631" s="375"/>
    </row>
    <row r="632" spans="1:9" ht="30" hidden="1" customHeight="1">
      <c r="A632" s="373"/>
      <c r="B632" s="381"/>
      <c r="C632" s="382"/>
      <c r="D632" s="382"/>
      <c r="E632" s="374" t="s">
        <v>708</v>
      </c>
      <c r="F632" s="374"/>
      <c r="G632" s="375">
        <f t="shared" si="5"/>
        <v>0</v>
      </c>
      <c r="H632" s="375"/>
      <c r="I632" s="375"/>
    </row>
    <row r="633" spans="1:9" s="371" customFormat="1" ht="30" customHeight="1">
      <c r="A633" s="366">
        <v>2900</v>
      </c>
      <c r="B633" s="367" t="s">
        <v>351</v>
      </c>
      <c r="C633" s="368">
        <v>0</v>
      </c>
      <c r="D633" s="368">
        <v>0</v>
      </c>
      <c r="E633" s="369" t="s">
        <v>743</v>
      </c>
      <c r="F633" s="369"/>
      <c r="G633" s="375">
        <f>H633+I633</f>
        <v>343878.85599999997</v>
      </c>
      <c r="H633" s="397">
        <f>H635+H650+H660+H670+H687+H705+H711+H717+H682</f>
        <v>313359.39999999997</v>
      </c>
      <c r="I633" s="398">
        <f>I635+I650+I660+I670+I687+I705+I711+I717</f>
        <v>30519.455999999998</v>
      </c>
    </row>
    <row r="634" spans="1:9" ht="11.25" customHeight="1">
      <c r="A634" s="373"/>
      <c r="B634" s="367"/>
      <c r="C634" s="368"/>
      <c r="D634" s="368"/>
      <c r="E634" s="374" t="s">
        <v>7</v>
      </c>
      <c r="F634" s="374"/>
      <c r="G634" s="375"/>
      <c r="H634" s="375"/>
      <c r="I634" s="383"/>
    </row>
    <row r="635" spans="1:9" ht="15" customHeight="1">
      <c r="A635" s="373">
        <v>2910</v>
      </c>
      <c r="B635" s="367" t="s">
        <v>351</v>
      </c>
      <c r="C635" s="368">
        <v>1</v>
      </c>
      <c r="D635" s="368">
        <v>0</v>
      </c>
      <c r="E635" s="376" t="s">
        <v>353</v>
      </c>
      <c r="F635" s="376"/>
      <c r="G635" s="375">
        <f t="shared" si="5"/>
        <v>232482.45599999998</v>
      </c>
      <c r="H635" s="375">
        <f>H637+H646</f>
        <v>201962.99999999997</v>
      </c>
      <c r="I635" s="375">
        <f>I637+I646</f>
        <v>30519.455999999998</v>
      </c>
    </row>
    <row r="636" spans="1:9" s="380" customFormat="1" ht="13.5" customHeight="1">
      <c r="A636" s="373"/>
      <c r="B636" s="367"/>
      <c r="C636" s="368"/>
      <c r="D636" s="368"/>
      <c r="E636" s="374" t="s">
        <v>197</v>
      </c>
      <c r="F636" s="374"/>
      <c r="G636" s="377"/>
      <c r="H636" s="377"/>
      <c r="I636" s="378"/>
    </row>
    <row r="637" spans="1:9" ht="15" customHeight="1">
      <c r="A637" s="373">
        <v>2911</v>
      </c>
      <c r="B637" s="381" t="s">
        <v>351</v>
      </c>
      <c r="C637" s="382">
        <v>1</v>
      </c>
      <c r="D637" s="382">
        <v>1</v>
      </c>
      <c r="E637" s="374" t="s">
        <v>354</v>
      </c>
      <c r="F637" s="374"/>
      <c r="G637" s="375">
        <f t="shared" si="5"/>
        <v>232482.45599999998</v>
      </c>
      <c r="H637" s="375">
        <f>SUM(H640:H681)</f>
        <v>201962.99999999997</v>
      </c>
      <c r="I637" s="383">
        <f>SUM(I638:I681)+I686</f>
        <v>30519.455999999998</v>
      </c>
    </row>
    <row r="638" spans="1:9" s="404" customFormat="1" ht="21.75" customHeight="1">
      <c r="A638" s="399"/>
      <c r="B638" s="400"/>
      <c r="C638" s="401"/>
      <c r="D638" s="401"/>
      <c r="E638" s="402" t="s">
        <v>691</v>
      </c>
      <c r="F638" s="402"/>
      <c r="G638" s="403"/>
      <c r="H638" s="403"/>
      <c r="I638" s="403"/>
    </row>
    <row r="639" spans="1:9" ht="27" hidden="1" customHeight="1">
      <c r="A639" s="373"/>
      <c r="B639" s="381"/>
      <c r="C639" s="382"/>
      <c r="D639" s="382"/>
      <c r="E639" s="405" t="s">
        <v>744</v>
      </c>
      <c r="F639" s="374">
        <v>4241</v>
      </c>
      <c r="G639" s="375">
        <f>H639+I639</f>
        <v>0</v>
      </c>
      <c r="H639" s="375">
        <f>'[2]yndameny mankap.'!F64</f>
        <v>0</v>
      </c>
      <c r="I639" s="375"/>
    </row>
    <row r="640" spans="1:9" ht="27" customHeight="1">
      <c r="A640" s="373"/>
      <c r="B640" s="381"/>
      <c r="C640" s="382"/>
      <c r="D640" s="382"/>
      <c r="E640" s="405" t="s">
        <v>455</v>
      </c>
      <c r="F640" s="374">
        <v>4251</v>
      </c>
      <c r="G640" s="375">
        <f>H640+I640</f>
        <v>0</v>
      </c>
      <c r="H640" s="375">
        <f>'[2]yndameny mankap.'!F66</f>
        <v>0</v>
      </c>
      <c r="I640" s="375"/>
    </row>
    <row r="641" spans="1:9" ht="28.5" customHeight="1">
      <c r="A641" s="373"/>
      <c r="B641" s="381"/>
      <c r="C641" s="382"/>
      <c r="D641" s="382"/>
      <c r="E641" s="374" t="s">
        <v>712</v>
      </c>
      <c r="F641" s="374">
        <v>4637</v>
      </c>
      <c r="G641" s="375">
        <f>H641+I641</f>
        <v>199912.99999999997</v>
      </c>
      <c r="H641" s="375">
        <f>'[2]yndameny mankap.'!F104</f>
        <v>199912.99999999997</v>
      </c>
      <c r="I641" s="375"/>
    </row>
    <row r="642" spans="1:9" ht="28.5" customHeight="1">
      <c r="A642" s="373"/>
      <c r="B642" s="381"/>
      <c r="C642" s="382"/>
      <c r="D642" s="382"/>
      <c r="E642" s="238" t="s">
        <v>530</v>
      </c>
      <c r="F642" s="374">
        <v>4655</v>
      </c>
      <c r="G642" s="375">
        <f>H642</f>
        <v>2050</v>
      </c>
      <c r="H642" s="375">
        <f>'[2]yndameny mankap.'!F111</f>
        <v>2050</v>
      </c>
      <c r="I642" s="375"/>
    </row>
    <row r="643" spans="1:9" ht="28.5" customHeight="1">
      <c r="A643" s="373"/>
      <c r="B643" s="381"/>
      <c r="C643" s="382"/>
      <c r="D643" s="382"/>
      <c r="E643" s="221" t="s">
        <v>745</v>
      </c>
      <c r="F643" s="374">
        <v>4657</v>
      </c>
      <c r="G643" s="375">
        <f>H643+I643</f>
        <v>0</v>
      </c>
      <c r="H643" s="375">
        <f>'[2]yndameny mankap.'!F113</f>
        <v>0</v>
      </c>
      <c r="I643" s="375"/>
    </row>
    <row r="644" spans="1:9" ht="27">
      <c r="A644" s="373"/>
      <c r="B644" s="381"/>
      <c r="C644" s="382"/>
      <c r="D644" s="382"/>
      <c r="E644" s="374" t="s">
        <v>707</v>
      </c>
      <c r="F644" s="374">
        <v>5113</v>
      </c>
      <c r="G644" s="375">
        <f>H644+I644</f>
        <v>30519.455999999998</v>
      </c>
      <c r="H644" s="375"/>
      <c r="I644" s="375">
        <f>'[2]yndameny mankap.'!F154</f>
        <v>30519.455999999998</v>
      </c>
    </row>
    <row r="645" spans="1:9" ht="15.75">
      <c r="A645" s="373"/>
      <c r="B645" s="381"/>
      <c r="C645" s="382"/>
      <c r="D645" s="382"/>
      <c r="E645" s="374" t="s">
        <v>709</v>
      </c>
      <c r="F645" s="374">
        <v>5134</v>
      </c>
      <c r="G645" s="375">
        <f>H645+I645</f>
        <v>0</v>
      </c>
      <c r="H645" s="375"/>
      <c r="I645" s="375">
        <f>'[2]yndameny mankap.'!F161</f>
        <v>0</v>
      </c>
    </row>
    <row r="646" spans="1:9" ht="15.75" hidden="1">
      <c r="A646" s="373">
        <v>2912</v>
      </c>
      <c r="B646" s="381" t="s">
        <v>351</v>
      </c>
      <c r="C646" s="382">
        <v>1</v>
      </c>
      <c r="D646" s="382">
        <v>2</v>
      </c>
      <c r="E646" s="374" t="s">
        <v>355</v>
      </c>
      <c r="F646" s="374"/>
      <c r="G646" s="375"/>
      <c r="H646" s="375"/>
      <c r="I646" s="375"/>
    </row>
    <row r="647" spans="1:9" ht="40.5" hidden="1">
      <c r="A647" s="373"/>
      <c r="B647" s="381"/>
      <c r="C647" s="382"/>
      <c r="D647" s="382"/>
      <c r="E647" s="374" t="s">
        <v>691</v>
      </c>
      <c r="F647" s="374"/>
      <c r="G647" s="375"/>
      <c r="H647" s="375"/>
      <c r="I647" s="375"/>
    </row>
    <row r="648" spans="1:9" ht="15.75" hidden="1">
      <c r="A648" s="373"/>
      <c r="B648" s="381"/>
      <c r="C648" s="382"/>
      <c r="D648" s="382"/>
      <c r="E648" s="374" t="s">
        <v>708</v>
      </c>
      <c r="F648" s="374"/>
      <c r="G648" s="375"/>
      <c r="H648" s="375"/>
      <c r="I648" s="375"/>
    </row>
    <row r="649" spans="1:9" ht="15.75" hidden="1">
      <c r="A649" s="373"/>
      <c r="B649" s="381"/>
      <c r="C649" s="382"/>
      <c r="D649" s="382"/>
      <c r="E649" s="374" t="s">
        <v>708</v>
      </c>
      <c r="F649" s="374"/>
      <c r="G649" s="375"/>
      <c r="H649" s="375"/>
      <c r="I649" s="375"/>
    </row>
    <row r="650" spans="1:9" ht="15.75">
      <c r="A650" s="373">
        <v>2920</v>
      </c>
      <c r="B650" s="367" t="s">
        <v>351</v>
      </c>
      <c r="C650" s="368">
        <v>2</v>
      </c>
      <c r="D650" s="368">
        <v>0</v>
      </c>
      <c r="E650" s="376" t="s">
        <v>356</v>
      </c>
      <c r="F650" s="376"/>
      <c r="G650" s="375"/>
      <c r="H650" s="375"/>
      <c r="I650" s="375"/>
    </row>
    <row r="651" spans="1:9" s="380" customFormat="1" ht="10.5" customHeight="1">
      <c r="A651" s="373"/>
      <c r="B651" s="367"/>
      <c r="C651" s="368"/>
      <c r="D651" s="368"/>
      <c r="E651" s="374" t="s">
        <v>197</v>
      </c>
      <c r="F651" s="374"/>
      <c r="G651" s="377"/>
      <c r="H651" s="377"/>
      <c r="I651" s="377"/>
    </row>
    <row r="652" spans="1:9" ht="15.75">
      <c r="A652" s="373">
        <v>2921</v>
      </c>
      <c r="B652" s="381" t="s">
        <v>351</v>
      </c>
      <c r="C652" s="382">
        <v>2</v>
      </c>
      <c r="D652" s="382">
        <v>1</v>
      </c>
      <c r="E652" s="374" t="s">
        <v>357</v>
      </c>
      <c r="F652" s="374"/>
      <c r="G652" s="375"/>
      <c r="H652" s="375"/>
      <c r="I652" s="375"/>
    </row>
    <row r="653" spans="1:9" ht="40.5">
      <c r="A653" s="373"/>
      <c r="B653" s="381"/>
      <c r="C653" s="382"/>
      <c r="D653" s="382"/>
      <c r="E653" s="374" t="s">
        <v>691</v>
      </c>
      <c r="F653" s="374"/>
      <c r="G653" s="375"/>
      <c r="H653" s="375"/>
      <c r="I653" s="375"/>
    </row>
    <row r="654" spans="1:9" ht="15.75" hidden="1">
      <c r="A654" s="373"/>
      <c r="B654" s="381"/>
      <c r="C654" s="382"/>
      <c r="D654" s="382"/>
      <c r="E654" s="374" t="s">
        <v>708</v>
      </c>
      <c r="F654" s="374"/>
      <c r="G654" s="375"/>
      <c r="H654" s="375"/>
      <c r="I654" s="375"/>
    </row>
    <row r="655" spans="1:9" ht="27">
      <c r="A655" s="373"/>
      <c r="B655" s="381"/>
      <c r="C655" s="382"/>
      <c r="D655" s="382"/>
      <c r="E655" s="374" t="s">
        <v>742</v>
      </c>
      <c r="F655" s="374">
        <v>4819</v>
      </c>
      <c r="G655" s="375"/>
      <c r="H655" s="375">
        <f>'[2]himn,krt'!F32</f>
        <v>0</v>
      </c>
      <c r="I655" s="375"/>
    </row>
    <row r="656" spans="1:9" ht="15.75" hidden="1">
      <c r="A656" s="373">
        <v>2922</v>
      </c>
      <c r="B656" s="381" t="s">
        <v>351</v>
      </c>
      <c r="C656" s="382">
        <v>2</v>
      </c>
      <c r="D656" s="382">
        <v>2</v>
      </c>
      <c r="E656" s="374" t="s">
        <v>358</v>
      </c>
      <c r="F656" s="374"/>
      <c r="G656" s="375"/>
      <c r="H656" s="375"/>
      <c r="I656" s="375"/>
    </row>
    <row r="657" spans="1:9" ht="40.5" hidden="1">
      <c r="A657" s="373"/>
      <c r="B657" s="381"/>
      <c r="C657" s="382"/>
      <c r="D657" s="382"/>
      <c r="E657" s="374" t="s">
        <v>691</v>
      </c>
      <c r="F657" s="374"/>
      <c r="G657" s="375"/>
      <c r="H657" s="375"/>
      <c r="I657" s="375"/>
    </row>
    <row r="658" spans="1:9" ht="15.75" hidden="1">
      <c r="A658" s="373"/>
      <c r="B658" s="381"/>
      <c r="C658" s="382"/>
      <c r="D658" s="382"/>
      <c r="E658" s="374" t="s">
        <v>708</v>
      </c>
      <c r="F658" s="374"/>
      <c r="G658" s="375"/>
      <c r="H658" s="375"/>
      <c r="I658" s="375"/>
    </row>
    <row r="659" spans="1:9" ht="15.75" hidden="1">
      <c r="A659" s="373"/>
      <c r="B659" s="381"/>
      <c r="C659" s="382"/>
      <c r="D659" s="382"/>
      <c r="E659" s="374" t="s">
        <v>708</v>
      </c>
      <c r="F659" s="374"/>
      <c r="G659" s="375"/>
      <c r="H659" s="375"/>
      <c r="I659" s="375"/>
    </row>
    <row r="660" spans="1:9" ht="40.5" hidden="1">
      <c r="A660" s="373">
        <v>2930</v>
      </c>
      <c r="B660" s="367" t="s">
        <v>351</v>
      </c>
      <c r="C660" s="368">
        <v>3</v>
      </c>
      <c r="D660" s="368">
        <v>0</v>
      </c>
      <c r="E660" s="376" t="s">
        <v>359</v>
      </c>
      <c r="F660" s="376"/>
      <c r="G660" s="375"/>
      <c r="H660" s="375"/>
      <c r="I660" s="375"/>
    </row>
    <row r="661" spans="1:9" s="380" customFormat="1" ht="0.75" hidden="1" customHeight="1">
      <c r="A661" s="373"/>
      <c r="B661" s="367"/>
      <c r="C661" s="368"/>
      <c r="D661" s="368"/>
      <c r="E661" s="374" t="s">
        <v>197</v>
      </c>
      <c r="F661" s="374"/>
      <c r="G661" s="377"/>
      <c r="H661" s="377"/>
      <c r="I661" s="377"/>
    </row>
    <row r="662" spans="1:9" ht="27" hidden="1">
      <c r="A662" s="373">
        <v>2931</v>
      </c>
      <c r="B662" s="381" t="s">
        <v>351</v>
      </c>
      <c r="C662" s="382">
        <v>3</v>
      </c>
      <c r="D662" s="382">
        <v>1</v>
      </c>
      <c r="E662" s="374" t="s">
        <v>360</v>
      </c>
      <c r="F662" s="374"/>
      <c r="G662" s="375"/>
      <c r="H662" s="375"/>
      <c r="I662" s="375"/>
    </row>
    <row r="663" spans="1:9" ht="40.5" hidden="1">
      <c r="A663" s="373"/>
      <c r="B663" s="381"/>
      <c r="C663" s="382"/>
      <c r="D663" s="382"/>
      <c r="E663" s="374" t="s">
        <v>691</v>
      </c>
      <c r="F663" s="374"/>
      <c r="G663" s="375"/>
      <c r="H663" s="375"/>
      <c r="I663" s="375"/>
    </row>
    <row r="664" spans="1:9" ht="15.75" hidden="1">
      <c r="A664" s="373"/>
      <c r="B664" s="381"/>
      <c r="C664" s="382"/>
      <c r="D664" s="382"/>
      <c r="E664" s="374" t="s">
        <v>708</v>
      </c>
      <c r="F664" s="374"/>
      <c r="G664" s="375"/>
      <c r="H664" s="375"/>
      <c r="I664" s="375"/>
    </row>
    <row r="665" spans="1:9" ht="15.75" hidden="1">
      <c r="A665" s="373"/>
      <c r="B665" s="381"/>
      <c r="C665" s="382"/>
      <c r="D665" s="382"/>
      <c r="E665" s="374" t="s">
        <v>708</v>
      </c>
      <c r="F665" s="374"/>
      <c r="G665" s="375"/>
      <c r="H665" s="375"/>
      <c r="I665" s="375"/>
    </row>
    <row r="666" spans="1:9" ht="15.75" hidden="1">
      <c r="A666" s="373">
        <v>2932</v>
      </c>
      <c r="B666" s="381" t="s">
        <v>351</v>
      </c>
      <c r="C666" s="382">
        <v>3</v>
      </c>
      <c r="D666" s="382">
        <v>2</v>
      </c>
      <c r="E666" s="374" t="s">
        <v>361</v>
      </c>
      <c r="F666" s="374"/>
      <c r="G666" s="375"/>
      <c r="H666" s="375"/>
      <c r="I666" s="375"/>
    </row>
    <row r="667" spans="1:9" ht="40.5" hidden="1">
      <c r="A667" s="373"/>
      <c r="B667" s="381"/>
      <c r="C667" s="382"/>
      <c r="D667" s="382"/>
      <c r="E667" s="374" t="s">
        <v>691</v>
      </c>
      <c r="F667" s="374"/>
      <c r="G667" s="375"/>
      <c r="H667" s="375"/>
      <c r="I667" s="375"/>
    </row>
    <row r="668" spans="1:9" ht="15.75" hidden="1">
      <c r="A668" s="373"/>
      <c r="B668" s="381"/>
      <c r="C668" s="382"/>
      <c r="D668" s="382"/>
      <c r="E668" s="374" t="s">
        <v>708</v>
      </c>
      <c r="F668" s="374"/>
      <c r="G668" s="375"/>
      <c r="H668" s="375"/>
      <c r="I668" s="375"/>
    </row>
    <row r="669" spans="1:9" ht="15.75" hidden="1">
      <c r="A669" s="373"/>
      <c r="B669" s="381"/>
      <c r="C669" s="382"/>
      <c r="D669" s="382"/>
      <c r="E669" s="374" t="s">
        <v>708</v>
      </c>
      <c r="F669" s="374"/>
      <c r="G669" s="375"/>
      <c r="H669" s="375"/>
      <c r="I669" s="375"/>
    </row>
    <row r="670" spans="1:9" ht="15.75" hidden="1">
      <c r="A670" s="373">
        <v>2940</v>
      </c>
      <c r="B670" s="367" t="s">
        <v>351</v>
      </c>
      <c r="C670" s="368">
        <v>4</v>
      </c>
      <c r="D670" s="368">
        <v>0</v>
      </c>
      <c r="E670" s="376" t="s">
        <v>362</v>
      </c>
      <c r="F670" s="376"/>
      <c r="G670" s="375"/>
      <c r="H670" s="375"/>
      <c r="I670" s="375"/>
    </row>
    <row r="671" spans="1:9" s="380" customFormat="1" ht="0.75" hidden="1" customHeight="1">
      <c r="A671" s="373"/>
      <c r="B671" s="367"/>
      <c r="C671" s="368"/>
      <c r="D671" s="368"/>
      <c r="E671" s="374" t="s">
        <v>197</v>
      </c>
      <c r="F671" s="374"/>
      <c r="G671" s="377"/>
      <c r="H671" s="377"/>
      <c r="I671" s="377"/>
    </row>
    <row r="672" spans="1:9" ht="15.75" hidden="1">
      <c r="A672" s="373">
        <v>2941</v>
      </c>
      <c r="B672" s="381" t="s">
        <v>351</v>
      </c>
      <c r="C672" s="382">
        <v>4</v>
      </c>
      <c r="D672" s="382">
        <v>1</v>
      </c>
      <c r="E672" s="374" t="s">
        <v>363</v>
      </c>
      <c r="F672" s="374"/>
      <c r="G672" s="375"/>
      <c r="H672" s="375"/>
      <c r="I672" s="375"/>
    </row>
    <row r="673" spans="1:9" ht="40.5" hidden="1">
      <c r="A673" s="373"/>
      <c r="B673" s="381"/>
      <c r="C673" s="382"/>
      <c r="D673" s="382"/>
      <c r="E673" s="374" t="s">
        <v>691</v>
      </c>
      <c r="F673" s="374"/>
      <c r="G673" s="375"/>
      <c r="H673" s="375"/>
      <c r="I673" s="375"/>
    </row>
    <row r="674" spans="1:9" ht="15.75" hidden="1">
      <c r="A674" s="373"/>
      <c r="B674" s="381"/>
      <c r="C674" s="382"/>
      <c r="D674" s="382"/>
      <c r="E674" s="374" t="s">
        <v>708</v>
      </c>
      <c r="F674" s="374"/>
      <c r="G674" s="375"/>
      <c r="H674" s="375"/>
      <c r="I674" s="375"/>
    </row>
    <row r="675" spans="1:9" ht="15.75" hidden="1">
      <c r="A675" s="373"/>
      <c r="B675" s="381"/>
      <c r="C675" s="382"/>
      <c r="D675" s="382"/>
      <c r="E675" s="374" t="s">
        <v>708</v>
      </c>
      <c r="F675" s="374"/>
      <c r="G675" s="375"/>
      <c r="H675" s="375"/>
      <c r="I675" s="375"/>
    </row>
    <row r="676" spans="1:9" ht="15.75" hidden="1">
      <c r="A676" s="373">
        <v>2942</v>
      </c>
      <c r="B676" s="381" t="s">
        <v>351</v>
      </c>
      <c r="C676" s="382">
        <v>4</v>
      </c>
      <c r="D676" s="382">
        <v>2</v>
      </c>
      <c r="E676" s="374" t="s">
        <v>364</v>
      </c>
      <c r="F676" s="374"/>
      <c r="G676" s="375"/>
      <c r="H676" s="375"/>
      <c r="I676" s="375"/>
    </row>
    <row r="677" spans="1:9" ht="40.5" hidden="1">
      <c r="A677" s="373"/>
      <c r="B677" s="381"/>
      <c r="C677" s="382"/>
      <c r="D677" s="382"/>
      <c r="E677" s="374" t="s">
        <v>691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708</v>
      </c>
      <c r="F678" s="374"/>
      <c r="G678" s="375"/>
      <c r="H678" s="375"/>
      <c r="I678" s="375"/>
    </row>
    <row r="679" spans="1:9" ht="15.75" hidden="1">
      <c r="A679" s="373"/>
      <c r="B679" s="381"/>
      <c r="C679" s="382"/>
      <c r="D679" s="382"/>
      <c r="E679" s="374" t="s">
        <v>708</v>
      </c>
      <c r="F679" s="374"/>
      <c r="G679" s="375"/>
      <c r="H679" s="375"/>
      <c r="I679" s="375"/>
    </row>
    <row r="680" spans="1:9" ht="15.75" hidden="1">
      <c r="A680" s="373"/>
      <c r="B680" s="381"/>
      <c r="C680" s="382"/>
      <c r="D680" s="382"/>
      <c r="E680" s="374" t="s">
        <v>703</v>
      </c>
      <c r="F680" s="374">
        <v>4823</v>
      </c>
      <c r="G680" s="375">
        <f>H680+I680</f>
        <v>0</v>
      </c>
      <c r="H680" s="375">
        <f>'[2]yndameny mankap.'!F137</f>
        <v>0</v>
      </c>
      <c r="I680" s="375"/>
    </row>
    <row r="681" spans="1:9" ht="15.75" hidden="1">
      <c r="A681" s="373"/>
      <c r="B681" s="381"/>
      <c r="C681" s="382"/>
      <c r="D681" s="382"/>
      <c r="E681" s="237" t="s">
        <v>600</v>
      </c>
      <c r="F681" s="374">
        <v>5122</v>
      </c>
      <c r="G681" s="375">
        <f>H681+I681</f>
        <v>0</v>
      </c>
      <c r="H681" s="375"/>
      <c r="I681" s="375">
        <f>'[2]yndameny mankap.'!F156</f>
        <v>0</v>
      </c>
    </row>
    <row r="682" spans="1:9" ht="15.75" hidden="1">
      <c r="A682" s="373">
        <v>2940</v>
      </c>
      <c r="B682" s="381" t="s">
        <v>351</v>
      </c>
      <c r="C682" s="382">
        <v>4</v>
      </c>
      <c r="D682" s="382">
        <v>0</v>
      </c>
      <c r="E682" s="406" t="s">
        <v>362</v>
      </c>
      <c r="F682" s="374"/>
      <c r="G682" s="375">
        <f>H682+I682</f>
        <v>0</v>
      </c>
      <c r="H682" s="375">
        <f>H684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197</v>
      </c>
      <c r="F683" s="374"/>
      <c r="G683" s="375"/>
      <c r="H683" s="375"/>
      <c r="I683" s="375"/>
    </row>
    <row r="684" spans="1:9" ht="15.75" hidden="1">
      <c r="A684" s="373">
        <v>2941</v>
      </c>
      <c r="B684" s="381" t="s">
        <v>351</v>
      </c>
      <c r="C684" s="382">
        <v>4</v>
      </c>
      <c r="D684" s="382">
        <v>1</v>
      </c>
      <c r="E684" s="407" t="s">
        <v>363</v>
      </c>
      <c r="F684" s="374"/>
      <c r="G684" s="375">
        <f>H684+I684</f>
        <v>0</v>
      </c>
      <c r="H684" s="375">
        <f>H685</f>
        <v>0</v>
      </c>
      <c r="I684" s="375"/>
    </row>
    <row r="685" spans="1:9" ht="15.75" hidden="1">
      <c r="A685" s="373"/>
      <c r="B685" s="381"/>
      <c r="C685" s="382"/>
      <c r="D685" s="382"/>
      <c r="E685" s="389" t="s">
        <v>746</v>
      </c>
      <c r="F685" s="374">
        <v>4729</v>
      </c>
      <c r="G685" s="375">
        <f>H685+I685</f>
        <v>0</v>
      </c>
      <c r="H685" s="375">
        <f>'[2]barcraguyn krt.'!F127</f>
        <v>0</v>
      </c>
      <c r="I685" s="375"/>
    </row>
    <row r="686" spans="1:9" ht="15.75" hidden="1">
      <c r="A686" s="373"/>
      <c r="B686" s="381"/>
      <c r="C686" s="382"/>
      <c r="D686" s="382"/>
      <c r="E686" s="237" t="s">
        <v>602</v>
      </c>
      <c r="F686" s="374">
        <v>5129</v>
      </c>
      <c r="G686" s="375"/>
      <c r="H686" s="375"/>
      <c r="I686" s="375">
        <f>'[2]yndameny mankap.'!F157</f>
        <v>0</v>
      </c>
    </row>
    <row r="687" spans="1:9" ht="15" customHeight="1">
      <c r="A687" s="373">
        <v>2950</v>
      </c>
      <c r="B687" s="367" t="s">
        <v>351</v>
      </c>
      <c r="C687" s="368">
        <v>5</v>
      </c>
      <c r="D687" s="368">
        <v>0</v>
      </c>
      <c r="E687" s="376" t="s">
        <v>365</v>
      </c>
      <c r="F687" s="376"/>
      <c r="G687" s="375">
        <f t="shared" ref="G687:G698" si="6">H687+I687</f>
        <v>111396.4</v>
      </c>
      <c r="H687" s="375">
        <f>H689+H701</f>
        <v>111396.4</v>
      </c>
      <c r="I687" s="383">
        <f>I689+I701</f>
        <v>0</v>
      </c>
    </row>
    <row r="688" spans="1:9" s="380" customFormat="1" ht="14.25" customHeight="1">
      <c r="A688" s="373"/>
      <c r="B688" s="367"/>
      <c r="C688" s="368"/>
      <c r="D688" s="368"/>
      <c r="E688" s="374" t="s">
        <v>197</v>
      </c>
      <c r="F688" s="374"/>
      <c r="G688" s="377"/>
      <c r="H688" s="377"/>
      <c r="I688" s="378"/>
    </row>
    <row r="689" spans="1:9" ht="13.5" customHeight="1">
      <c r="A689" s="373">
        <v>2951</v>
      </c>
      <c r="B689" s="381" t="s">
        <v>351</v>
      </c>
      <c r="C689" s="382">
        <v>5</v>
      </c>
      <c r="D689" s="382">
        <v>1</v>
      </c>
      <c r="E689" s="374" t="s">
        <v>366</v>
      </c>
      <c r="F689" s="374"/>
      <c r="G689" s="375">
        <f t="shared" si="6"/>
        <v>111396.4</v>
      </c>
      <c r="H689" s="375">
        <f>H691+H692+H693+H694+H695+H696+H697+H698+H700+H723+H699</f>
        <v>111396.4</v>
      </c>
      <c r="I689" s="383">
        <f>I700</f>
        <v>0</v>
      </c>
    </row>
    <row r="690" spans="1:9" ht="18.75" customHeight="1">
      <c r="A690" s="373"/>
      <c r="B690" s="381"/>
      <c r="C690" s="382"/>
      <c r="D690" s="382"/>
      <c r="E690" s="389" t="s">
        <v>691</v>
      </c>
      <c r="F690" s="374"/>
      <c r="G690" s="375"/>
      <c r="H690" s="375"/>
      <c r="I690" s="375"/>
    </row>
    <row r="691" spans="1:9" ht="27" hidden="1">
      <c r="A691" s="373"/>
      <c r="B691" s="381"/>
      <c r="C691" s="382"/>
      <c r="D691" s="382"/>
      <c r="E691" s="374" t="s">
        <v>401</v>
      </c>
      <c r="F691" s="37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710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84" t="s">
        <v>747</v>
      </c>
      <c r="F693" s="38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430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460</v>
      </c>
      <c r="F695" s="374"/>
      <c r="G695" s="375">
        <f t="shared" si="6"/>
        <v>0</v>
      </c>
      <c r="H695" s="375"/>
      <c r="I695" s="375"/>
    </row>
    <row r="696" spans="1:9" ht="15.75" hidden="1">
      <c r="A696" s="373"/>
      <c r="B696" s="381"/>
      <c r="C696" s="382"/>
      <c r="D696" s="382"/>
      <c r="E696" s="374" t="s">
        <v>472</v>
      </c>
      <c r="F696" s="374"/>
      <c r="G696" s="375">
        <f t="shared" si="6"/>
        <v>0</v>
      </c>
      <c r="H696" s="375"/>
      <c r="I696" s="375"/>
    </row>
    <row r="697" spans="1:9" ht="15.75" hidden="1">
      <c r="A697" s="373"/>
      <c r="B697" s="381"/>
      <c r="C697" s="382"/>
      <c r="D697" s="382"/>
      <c r="E697" s="374" t="s">
        <v>474</v>
      </c>
      <c r="F697" s="374"/>
      <c r="G697" s="375">
        <f t="shared" si="6"/>
        <v>0</v>
      </c>
      <c r="H697" s="375"/>
      <c r="I697" s="375"/>
    </row>
    <row r="698" spans="1:9" ht="27.75" customHeight="1">
      <c r="A698" s="373"/>
      <c r="B698" s="381"/>
      <c r="C698" s="382"/>
      <c r="D698" s="382"/>
      <c r="E698" s="374" t="s">
        <v>712</v>
      </c>
      <c r="F698" s="374">
        <v>4637</v>
      </c>
      <c r="G698" s="375">
        <f t="shared" si="6"/>
        <v>110346.4</v>
      </c>
      <c r="H698" s="375">
        <f>'[2]yndam arvest erash'!F104</f>
        <v>110346.4</v>
      </c>
      <c r="I698" s="375"/>
    </row>
    <row r="699" spans="1:9" ht="27.75" customHeight="1">
      <c r="A699" s="373"/>
      <c r="B699" s="381"/>
      <c r="C699" s="382"/>
      <c r="D699" s="382"/>
      <c r="E699" s="238" t="s">
        <v>530</v>
      </c>
      <c r="F699" s="374">
        <v>4655</v>
      </c>
      <c r="G699" s="383">
        <f>H699</f>
        <v>1050</v>
      </c>
      <c r="H699" s="383">
        <f>'[2]yndam arvest erash'!F111</f>
        <v>1050</v>
      </c>
      <c r="I699" s="375"/>
    </row>
    <row r="700" spans="1:9" ht="15.75" customHeight="1">
      <c r="A700" s="373"/>
      <c r="B700" s="381"/>
      <c r="C700" s="382"/>
      <c r="D700" s="382"/>
      <c r="E700" s="374" t="s">
        <v>707</v>
      </c>
      <c r="F700" s="374">
        <v>5113</v>
      </c>
      <c r="G700" s="375">
        <f>H700+I700</f>
        <v>0</v>
      </c>
      <c r="H700" s="375">
        <f>'[2]yndam arvest erash'!F137</f>
        <v>0</v>
      </c>
      <c r="I700" s="375">
        <f>[2]marzadproc!F154</f>
        <v>0</v>
      </c>
    </row>
    <row r="701" spans="1:9" ht="9.75" hidden="1" customHeight="1">
      <c r="A701" s="373">
        <v>2952</v>
      </c>
      <c r="B701" s="381" t="s">
        <v>351</v>
      </c>
      <c r="C701" s="382">
        <v>5</v>
      </c>
      <c r="D701" s="382">
        <v>2</v>
      </c>
      <c r="E701" s="374" t="s">
        <v>367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691</v>
      </c>
      <c r="F702" s="374"/>
      <c r="G702" s="375"/>
      <c r="H702" s="375"/>
      <c r="I702" s="375"/>
    </row>
    <row r="703" spans="1:9" ht="9.75" hidden="1" customHeight="1">
      <c r="A703" s="373"/>
      <c r="B703" s="381"/>
      <c r="C703" s="382"/>
      <c r="D703" s="382"/>
      <c r="E703" s="374" t="s">
        <v>708</v>
      </c>
      <c r="F703" s="374"/>
      <c r="G703" s="375"/>
      <c r="H703" s="375"/>
      <c r="I703" s="375"/>
    </row>
    <row r="704" spans="1:9" ht="9.75" hidden="1" customHeight="1">
      <c r="A704" s="373"/>
      <c r="B704" s="381"/>
      <c r="C704" s="382"/>
      <c r="D704" s="382"/>
      <c r="E704" s="374" t="s">
        <v>708</v>
      </c>
      <c r="F704" s="374"/>
      <c r="G704" s="375"/>
      <c r="H704" s="375"/>
      <c r="I704" s="375"/>
    </row>
    <row r="705" spans="1:9" ht="9.75" hidden="1" customHeight="1">
      <c r="A705" s="373">
        <v>2960</v>
      </c>
      <c r="B705" s="367" t="s">
        <v>351</v>
      </c>
      <c r="C705" s="368">
        <v>6</v>
      </c>
      <c r="D705" s="368">
        <v>0</v>
      </c>
      <c r="E705" s="376" t="s">
        <v>368</v>
      </c>
      <c r="F705" s="376"/>
      <c r="G705" s="375"/>
      <c r="H705" s="375"/>
      <c r="I705" s="375"/>
    </row>
    <row r="706" spans="1:9" s="380" customFormat="1" ht="9.75" hidden="1" customHeight="1">
      <c r="A706" s="373"/>
      <c r="B706" s="367"/>
      <c r="C706" s="368"/>
      <c r="D706" s="368"/>
      <c r="E706" s="374" t="s">
        <v>197</v>
      </c>
      <c r="F706" s="374"/>
      <c r="G706" s="377"/>
      <c r="H706" s="377"/>
      <c r="I706" s="377"/>
    </row>
    <row r="707" spans="1:9" ht="9.75" hidden="1" customHeight="1">
      <c r="A707" s="373">
        <v>2961</v>
      </c>
      <c r="B707" s="381" t="s">
        <v>351</v>
      </c>
      <c r="C707" s="382">
        <v>6</v>
      </c>
      <c r="D707" s="382">
        <v>1</v>
      </c>
      <c r="E707" s="374" t="s">
        <v>368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691</v>
      </c>
      <c r="F708" s="374"/>
      <c r="G708" s="375"/>
      <c r="H708" s="375"/>
      <c r="I708" s="375"/>
    </row>
    <row r="709" spans="1:9" ht="9.75" hidden="1" customHeight="1">
      <c r="A709" s="373"/>
      <c r="B709" s="381"/>
      <c r="C709" s="382"/>
      <c r="D709" s="382"/>
      <c r="E709" s="374" t="s">
        <v>708</v>
      </c>
      <c r="F709" s="374"/>
      <c r="G709" s="375"/>
      <c r="H709" s="375"/>
      <c r="I709" s="375"/>
    </row>
    <row r="710" spans="1:9" ht="9.75" hidden="1" customHeight="1">
      <c r="A710" s="373"/>
      <c r="B710" s="381"/>
      <c r="C710" s="382"/>
      <c r="D710" s="382"/>
      <c r="E710" s="374" t="s">
        <v>708</v>
      </c>
      <c r="F710" s="374"/>
      <c r="G710" s="375"/>
      <c r="H710" s="375"/>
      <c r="I710" s="375"/>
    </row>
    <row r="711" spans="1:9" ht="9.75" hidden="1" customHeight="1">
      <c r="A711" s="373">
        <v>2970</v>
      </c>
      <c r="B711" s="367" t="s">
        <v>351</v>
      </c>
      <c r="C711" s="368">
        <v>7</v>
      </c>
      <c r="D711" s="368">
        <v>0</v>
      </c>
      <c r="E711" s="376" t="s">
        <v>369</v>
      </c>
      <c r="F711" s="376"/>
      <c r="G711" s="375"/>
      <c r="H711" s="375"/>
      <c r="I711" s="375"/>
    </row>
    <row r="712" spans="1:9" s="380" customFormat="1" ht="9.75" hidden="1" customHeight="1">
      <c r="A712" s="373"/>
      <c r="B712" s="367"/>
      <c r="C712" s="368"/>
      <c r="D712" s="368"/>
      <c r="E712" s="374" t="s">
        <v>197</v>
      </c>
      <c r="F712" s="374"/>
      <c r="G712" s="377"/>
      <c r="H712" s="377"/>
      <c r="I712" s="377"/>
    </row>
    <row r="713" spans="1:9" ht="9.75" hidden="1" customHeight="1">
      <c r="A713" s="373">
        <v>2971</v>
      </c>
      <c r="B713" s="381" t="s">
        <v>351</v>
      </c>
      <c r="C713" s="382">
        <v>7</v>
      </c>
      <c r="D713" s="382">
        <v>1</v>
      </c>
      <c r="E713" s="374" t="s">
        <v>369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691</v>
      </c>
      <c r="F714" s="374"/>
      <c r="G714" s="375"/>
      <c r="H714" s="375"/>
      <c r="I714" s="375"/>
    </row>
    <row r="715" spans="1:9" ht="9.75" hidden="1" customHeight="1">
      <c r="A715" s="373"/>
      <c r="B715" s="381"/>
      <c r="C715" s="382"/>
      <c r="D715" s="382"/>
      <c r="E715" s="374" t="s">
        <v>708</v>
      </c>
      <c r="F715" s="374"/>
      <c r="G715" s="375"/>
      <c r="H715" s="375"/>
      <c r="I715" s="375"/>
    </row>
    <row r="716" spans="1:9" ht="9.75" hidden="1" customHeight="1">
      <c r="A716" s="373"/>
      <c r="B716" s="381"/>
      <c r="C716" s="382"/>
      <c r="D716" s="382"/>
      <c r="E716" s="374" t="s">
        <v>708</v>
      </c>
      <c r="F716" s="374"/>
      <c r="G716" s="375"/>
      <c r="H716" s="375"/>
      <c r="I716" s="375"/>
    </row>
    <row r="717" spans="1:9" ht="9.75" hidden="1" customHeight="1">
      <c r="A717" s="373">
        <v>2980</v>
      </c>
      <c r="B717" s="367" t="s">
        <v>351</v>
      </c>
      <c r="C717" s="368">
        <v>8</v>
      </c>
      <c r="D717" s="368">
        <v>0</v>
      </c>
      <c r="E717" s="376" t="s">
        <v>370</v>
      </c>
      <c r="F717" s="376"/>
      <c r="G717" s="375"/>
      <c r="H717" s="375"/>
      <c r="I717" s="375"/>
    </row>
    <row r="718" spans="1:9" s="380" customFormat="1" ht="9.75" hidden="1" customHeight="1">
      <c r="A718" s="373"/>
      <c r="B718" s="367"/>
      <c r="C718" s="368"/>
      <c r="D718" s="368"/>
      <c r="E718" s="374" t="s">
        <v>197</v>
      </c>
      <c r="F718" s="374"/>
      <c r="G718" s="377"/>
      <c r="H718" s="377"/>
      <c r="I718" s="377"/>
    </row>
    <row r="719" spans="1:9" ht="9.75" hidden="1" customHeight="1">
      <c r="A719" s="373">
        <v>2981</v>
      </c>
      <c r="B719" s="381" t="s">
        <v>351</v>
      </c>
      <c r="C719" s="382">
        <v>8</v>
      </c>
      <c r="D719" s="382">
        <v>1</v>
      </c>
      <c r="E719" s="374" t="s">
        <v>370</v>
      </c>
      <c r="F719" s="374"/>
      <c r="G719" s="375"/>
      <c r="H719" s="375"/>
      <c r="I719" s="375"/>
    </row>
    <row r="720" spans="1:9" ht="9.75" hidden="1" customHeight="1">
      <c r="A720" s="373"/>
      <c r="B720" s="381"/>
      <c r="C720" s="382"/>
      <c r="D720" s="382"/>
      <c r="E720" s="374" t="s">
        <v>691</v>
      </c>
      <c r="F720" s="374"/>
      <c r="G720" s="375"/>
      <c r="H720" s="375"/>
      <c r="I720" s="375"/>
    </row>
    <row r="721" spans="1:9" ht="7.5" customHeight="1">
      <c r="A721" s="373"/>
      <c r="B721" s="381"/>
      <c r="C721" s="382"/>
      <c r="D721" s="382"/>
      <c r="E721" s="374" t="s">
        <v>708</v>
      </c>
      <c r="F721" s="374"/>
      <c r="G721" s="375"/>
      <c r="H721" s="375"/>
      <c r="I721" s="375"/>
    </row>
    <row r="722" spans="1:9" ht="9.75" customHeight="1">
      <c r="A722" s="373"/>
      <c r="B722" s="381"/>
      <c r="C722" s="382"/>
      <c r="D722" s="382"/>
      <c r="E722" s="374" t="s">
        <v>708</v>
      </c>
      <c r="F722" s="374"/>
      <c r="G722" s="375"/>
      <c r="H722" s="375"/>
      <c r="I722" s="375"/>
    </row>
    <row r="723" spans="1:9" ht="18.75" customHeight="1">
      <c r="A723" s="373"/>
      <c r="B723" s="381"/>
      <c r="C723" s="382"/>
      <c r="D723" s="382"/>
      <c r="E723" s="374" t="s">
        <v>713</v>
      </c>
      <c r="F723" s="374">
        <v>4657</v>
      </c>
      <c r="G723" s="375">
        <f>H723+I723</f>
        <v>0</v>
      </c>
      <c r="H723" s="375">
        <f>'[2]yndam arvest erash'!F113</f>
        <v>0</v>
      </c>
      <c r="I723" s="375"/>
    </row>
    <row r="724" spans="1:9" s="371" customFormat="1" ht="39" customHeight="1">
      <c r="A724" s="366">
        <v>3000</v>
      </c>
      <c r="B724" s="367" t="s">
        <v>371</v>
      </c>
      <c r="C724" s="368">
        <v>0</v>
      </c>
      <c r="D724" s="368">
        <v>0</v>
      </c>
      <c r="E724" s="369" t="s">
        <v>748</v>
      </c>
      <c r="F724" s="369"/>
      <c r="G724" s="383">
        <f>H724+I724</f>
        <v>5300</v>
      </c>
      <c r="H724" s="398">
        <f>H726+H736+H742+H745+H751+H757+H763+H771+H775</f>
        <v>5300</v>
      </c>
      <c r="I724" s="398">
        <f>I726+I736+I742+I745+I751+I757+I763+I771+I775</f>
        <v>0</v>
      </c>
    </row>
    <row r="725" spans="1:9" ht="11.25" customHeight="1">
      <c r="A725" s="373"/>
      <c r="B725" s="367"/>
      <c r="C725" s="368"/>
      <c r="D725" s="368"/>
      <c r="E725" s="374" t="s">
        <v>7</v>
      </c>
      <c r="F725" s="374"/>
      <c r="G725" s="383"/>
      <c r="H725" s="383"/>
      <c r="I725" s="383"/>
    </row>
    <row r="726" spans="1:9" ht="15.75" hidden="1">
      <c r="A726" s="373">
        <v>3010</v>
      </c>
      <c r="B726" s="367" t="s">
        <v>371</v>
      </c>
      <c r="C726" s="368">
        <v>1</v>
      </c>
      <c r="D726" s="368">
        <v>0</v>
      </c>
      <c r="E726" s="376" t="s">
        <v>373</v>
      </c>
      <c r="F726" s="376"/>
      <c r="G726" s="383">
        <f>H726+I726</f>
        <v>0</v>
      </c>
      <c r="H726" s="383">
        <f>H728+H732</f>
        <v>0</v>
      </c>
      <c r="I726" s="383"/>
    </row>
    <row r="727" spans="1:9" s="380" customFormat="1" ht="10.5" hidden="1" customHeight="1">
      <c r="A727" s="373"/>
      <c r="B727" s="367"/>
      <c r="C727" s="368"/>
      <c r="D727" s="368"/>
      <c r="E727" s="374" t="s">
        <v>197</v>
      </c>
      <c r="F727" s="374"/>
      <c r="G727" s="378"/>
      <c r="H727" s="378"/>
      <c r="I727" s="378"/>
    </row>
    <row r="728" spans="1:9" ht="15.75" hidden="1">
      <c r="A728" s="373">
        <v>3011</v>
      </c>
      <c r="B728" s="381" t="s">
        <v>371</v>
      </c>
      <c r="C728" s="382">
        <v>1</v>
      </c>
      <c r="D728" s="382">
        <v>1</v>
      </c>
      <c r="E728" s="374" t="s">
        <v>374</v>
      </c>
      <c r="F728" s="374"/>
      <c r="G728" s="383"/>
      <c r="H728" s="383"/>
      <c r="I728" s="383"/>
    </row>
    <row r="729" spans="1:9" ht="40.5" hidden="1">
      <c r="A729" s="373"/>
      <c r="B729" s="381"/>
      <c r="C729" s="382"/>
      <c r="D729" s="382"/>
      <c r="E729" s="374" t="s">
        <v>691</v>
      </c>
      <c r="F729" s="374"/>
      <c r="G729" s="383"/>
      <c r="H729" s="383"/>
      <c r="I729" s="383"/>
    </row>
    <row r="730" spans="1:9" ht="15.75" hidden="1">
      <c r="A730" s="373"/>
      <c r="B730" s="381"/>
      <c r="C730" s="382"/>
      <c r="D730" s="382"/>
      <c r="E730" s="374" t="s">
        <v>708</v>
      </c>
      <c r="F730" s="374"/>
      <c r="G730" s="383"/>
      <c r="H730" s="383"/>
      <c r="I730" s="383"/>
    </row>
    <row r="731" spans="1:9" ht="15.75" hidden="1">
      <c r="A731" s="373"/>
      <c r="B731" s="381"/>
      <c r="C731" s="382"/>
      <c r="D731" s="382"/>
      <c r="E731" s="374" t="s">
        <v>708</v>
      </c>
      <c r="F731" s="374"/>
      <c r="G731" s="383"/>
      <c r="H731" s="383"/>
      <c r="I731" s="383"/>
    </row>
    <row r="732" spans="1:9" ht="15.75" hidden="1">
      <c r="A732" s="373">
        <v>3012</v>
      </c>
      <c r="B732" s="381" t="s">
        <v>371</v>
      </c>
      <c r="C732" s="382">
        <v>1</v>
      </c>
      <c r="D732" s="382">
        <v>2</v>
      </c>
      <c r="E732" s="374" t="s">
        <v>375</v>
      </c>
      <c r="F732" s="374"/>
      <c r="G732" s="383"/>
      <c r="H732" s="383"/>
      <c r="I732" s="383"/>
    </row>
    <row r="733" spans="1:9" ht="40.5" hidden="1">
      <c r="A733" s="373"/>
      <c r="B733" s="381"/>
      <c r="C733" s="382"/>
      <c r="D733" s="382"/>
      <c r="E733" s="374" t="s">
        <v>691</v>
      </c>
      <c r="F733" s="374"/>
      <c r="G733" s="383"/>
      <c r="H733" s="383"/>
      <c r="I733" s="383"/>
    </row>
    <row r="734" spans="1:9" ht="15.75" hidden="1">
      <c r="A734" s="373"/>
      <c r="B734" s="381"/>
      <c r="C734" s="382"/>
      <c r="D734" s="382"/>
      <c r="E734" s="374" t="s">
        <v>708</v>
      </c>
      <c r="F734" s="374"/>
      <c r="G734" s="383"/>
      <c r="H734" s="383"/>
      <c r="I734" s="383"/>
    </row>
    <row r="735" spans="1:9" ht="15.75" hidden="1">
      <c r="A735" s="373"/>
      <c r="B735" s="381"/>
      <c r="C735" s="382"/>
      <c r="D735" s="382"/>
      <c r="E735" s="374" t="s">
        <v>708</v>
      </c>
      <c r="F735" s="374"/>
      <c r="G735" s="383"/>
      <c r="H735" s="383"/>
      <c r="I735" s="383"/>
    </row>
    <row r="736" spans="1:9" ht="15" hidden="1" customHeight="1">
      <c r="A736" s="373">
        <v>3020</v>
      </c>
      <c r="B736" s="367" t="s">
        <v>371</v>
      </c>
      <c r="C736" s="368">
        <v>2</v>
      </c>
      <c r="D736" s="368">
        <v>0</v>
      </c>
      <c r="E736" s="376" t="s">
        <v>376</v>
      </c>
      <c r="F736" s="376"/>
      <c r="G736" s="383">
        <f>H736+I736</f>
        <v>0</v>
      </c>
      <c r="H736" s="383">
        <f>H738</f>
        <v>0</v>
      </c>
      <c r="I736" s="383"/>
    </row>
    <row r="737" spans="1:9" s="380" customFormat="1" ht="10.5" hidden="1" customHeight="1">
      <c r="A737" s="373"/>
      <c r="B737" s="367"/>
      <c r="C737" s="368"/>
      <c r="D737" s="368"/>
      <c r="E737" s="374" t="s">
        <v>197</v>
      </c>
      <c r="F737" s="374"/>
      <c r="G737" s="378"/>
      <c r="H737" s="378"/>
      <c r="I737" s="378"/>
    </row>
    <row r="738" spans="1:9" ht="15.75" hidden="1">
      <c r="A738" s="373">
        <v>3021</v>
      </c>
      <c r="B738" s="381" t="s">
        <v>371</v>
      </c>
      <c r="C738" s="382">
        <v>2</v>
      </c>
      <c r="D738" s="382">
        <v>1</v>
      </c>
      <c r="E738" s="374" t="s">
        <v>376</v>
      </c>
      <c r="F738" s="374"/>
      <c r="G738" s="383"/>
      <c r="H738" s="383"/>
      <c r="I738" s="383"/>
    </row>
    <row r="739" spans="1:9" ht="40.5" hidden="1">
      <c r="A739" s="373"/>
      <c r="B739" s="381"/>
      <c r="C739" s="382"/>
      <c r="D739" s="382"/>
      <c r="E739" s="374" t="s">
        <v>691</v>
      </c>
      <c r="F739" s="374"/>
      <c r="G739" s="383"/>
      <c r="H739" s="383"/>
      <c r="I739" s="383"/>
    </row>
    <row r="740" spans="1:9" ht="15.75" hidden="1">
      <c r="A740" s="373"/>
      <c r="B740" s="381"/>
      <c r="C740" s="382"/>
      <c r="D740" s="382"/>
      <c r="E740" s="374" t="s">
        <v>708</v>
      </c>
      <c r="F740" s="374"/>
      <c r="G740" s="383"/>
      <c r="H740" s="383"/>
      <c r="I740" s="383"/>
    </row>
    <row r="741" spans="1:9" ht="15.75" hidden="1">
      <c r="A741" s="373"/>
      <c r="B741" s="381"/>
      <c r="C741" s="382"/>
      <c r="D741" s="382"/>
      <c r="E741" s="374" t="s">
        <v>708</v>
      </c>
      <c r="F741" s="374"/>
      <c r="G741" s="383"/>
      <c r="H741" s="383"/>
      <c r="I741" s="383"/>
    </row>
    <row r="742" spans="1:9" ht="15.75" hidden="1">
      <c r="A742" s="373">
        <v>3030</v>
      </c>
      <c r="B742" s="367" t="s">
        <v>371</v>
      </c>
      <c r="C742" s="368">
        <v>3</v>
      </c>
      <c r="D742" s="368">
        <v>0</v>
      </c>
      <c r="E742" s="376" t="s">
        <v>377</v>
      </c>
      <c r="F742" s="376"/>
      <c r="G742" s="383">
        <f>H742+I742</f>
        <v>0</v>
      </c>
      <c r="H742" s="383">
        <f>H744</f>
        <v>0</v>
      </c>
      <c r="I742" s="383"/>
    </row>
    <row r="743" spans="1:9" s="380" customFormat="1" ht="10.5" hidden="1" customHeight="1">
      <c r="A743" s="373"/>
      <c r="B743" s="367"/>
      <c r="C743" s="368"/>
      <c r="D743" s="368"/>
      <c r="E743" s="374" t="s">
        <v>197</v>
      </c>
      <c r="F743" s="374"/>
      <c r="G743" s="378"/>
      <c r="H743" s="378"/>
      <c r="I743" s="378"/>
    </row>
    <row r="744" spans="1:9" s="380" customFormat="1" ht="10.5" hidden="1" customHeight="1">
      <c r="A744" s="373">
        <v>3031</v>
      </c>
      <c r="B744" s="381" t="s">
        <v>371</v>
      </c>
      <c r="C744" s="382">
        <v>3</v>
      </c>
      <c r="D744" s="382">
        <v>1</v>
      </c>
      <c r="E744" s="374" t="s">
        <v>377</v>
      </c>
      <c r="F744" s="374"/>
      <c r="G744" s="378"/>
      <c r="H744" s="378"/>
      <c r="I744" s="378"/>
    </row>
    <row r="745" spans="1:9" ht="15.75" hidden="1">
      <c r="A745" s="373">
        <v>3040</v>
      </c>
      <c r="B745" s="367" t="s">
        <v>371</v>
      </c>
      <c r="C745" s="368">
        <v>4</v>
      </c>
      <c r="D745" s="368">
        <v>0</v>
      </c>
      <c r="E745" s="376" t="s">
        <v>378</v>
      </c>
      <c r="F745" s="376"/>
      <c r="G745" s="383">
        <f>H745+I745</f>
        <v>0</v>
      </c>
      <c r="H745" s="383">
        <f>H747</f>
        <v>0</v>
      </c>
      <c r="I745" s="383"/>
    </row>
    <row r="746" spans="1:9" s="380" customFormat="1" ht="10.5" hidden="1" customHeight="1">
      <c r="A746" s="373"/>
      <c r="B746" s="367"/>
      <c r="C746" s="368"/>
      <c r="D746" s="368"/>
      <c r="E746" s="374" t="s">
        <v>197</v>
      </c>
      <c r="F746" s="374"/>
      <c r="G746" s="378"/>
      <c r="H746" s="378"/>
      <c r="I746" s="378"/>
    </row>
    <row r="747" spans="1:9" ht="15.75" hidden="1">
      <c r="A747" s="373">
        <v>3041</v>
      </c>
      <c r="B747" s="381" t="s">
        <v>371</v>
      </c>
      <c r="C747" s="382">
        <v>4</v>
      </c>
      <c r="D747" s="382">
        <v>1</v>
      </c>
      <c r="E747" s="374" t="s">
        <v>378</v>
      </c>
      <c r="F747" s="374"/>
      <c r="G747" s="383"/>
      <c r="H747" s="383"/>
      <c r="I747" s="383"/>
    </row>
    <row r="748" spans="1:9" ht="40.5" hidden="1">
      <c r="A748" s="373"/>
      <c r="B748" s="381"/>
      <c r="C748" s="382"/>
      <c r="D748" s="382"/>
      <c r="E748" s="374" t="s">
        <v>691</v>
      </c>
      <c r="F748" s="374"/>
      <c r="G748" s="383"/>
      <c r="H748" s="383"/>
      <c r="I748" s="383"/>
    </row>
    <row r="749" spans="1:9" ht="15.75" hidden="1">
      <c r="A749" s="373"/>
      <c r="B749" s="381"/>
      <c r="C749" s="382"/>
      <c r="D749" s="382"/>
      <c r="E749" s="374" t="s">
        <v>708</v>
      </c>
      <c r="F749" s="374"/>
      <c r="G749" s="383"/>
      <c r="H749" s="383"/>
      <c r="I749" s="383"/>
    </row>
    <row r="750" spans="1:9" ht="15.75" hidden="1">
      <c r="A750" s="373"/>
      <c r="B750" s="381"/>
      <c r="C750" s="382"/>
      <c r="D750" s="382"/>
      <c r="E750" s="374" t="s">
        <v>708</v>
      </c>
      <c r="F750" s="374"/>
      <c r="G750" s="383"/>
      <c r="H750" s="383"/>
      <c r="I750" s="383"/>
    </row>
    <row r="751" spans="1:9" ht="15.75" hidden="1">
      <c r="A751" s="373">
        <v>3050</v>
      </c>
      <c r="B751" s="367" t="s">
        <v>371</v>
      </c>
      <c r="C751" s="368">
        <v>5</v>
      </c>
      <c r="D751" s="368">
        <v>0</v>
      </c>
      <c r="E751" s="376" t="s">
        <v>379</v>
      </c>
      <c r="F751" s="376"/>
      <c r="G751" s="383">
        <f>H751+I751</f>
        <v>0</v>
      </c>
      <c r="H751" s="383">
        <f>H753</f>
        <v>0</v>
      </c>
      <c r="I751" s="383"/>
    </row>
    <row r="752" spans="1:9" s="380" customFormat="1" ht="10.5" hidden="1" customHeight="1">
      <c r="A752" s="373"/>
      <c r="B752" s="367"/>
      <c r="C752" s="368"/>
      <c r="D752" s="368"/>
      <c r="E752" s="374" t="s">
        <v>197</v>
      </c>
      <c r="F752" s="374"/>
      <c r="G752" s="378"/>
      <c r="H752" s="378"/>
      <c r="I752" s="378"/>
    </row>
    <row r="753" spans="1:9" ht="15.75" hidden="1">
      <c r="A753" s="373">
        <v>3051</v>
      </c>
      <c r="B753" s="381" t="s">
        <v>371</v>
      </c>
      <c r="C753" s="382">
        <v>5</v>
      </c>
      <c r="D753" s="382">
        <v>1</v>
      </c>
      <c r="E753" s="374" t="s">
        <v>379</v>
      </c>
      <c r="F753" s="374"/>
      <c r="G753" s="383"/>
      <c r="H753" s="383"/>
      <c r="I753" s="383"/>
    </row>
    <row r="754" spans="1:9" ht="13.5" hidden="1" customHeight="1">
      <c r="A754" s="373"/>
      <c r="B754" s="381"/>
      <c r="C754" s="382"/>
      <c r="D754" s="382"/>
      <c r="E754" s="374" t="s">
        <v>691</v>
      </c>
      <c r="F754" s="374"/>
      <c r="G754" s="383"/>
      <c r="H754" s="383"/>
      <c r="I754" s="383"/>
    </row>
    <row r="755" spans="1:9" ht="15.75" hidden="1">
      <c r="A755" s="373"/>
      <c r="B755" s="381"/>
      <c r="C755" s="382"/>
      <c r="D755" s="382"/>
      <c r="E755" s="374" t="s">
        <v>708</v>
      </c>
      <c r="F755" s="374"/>
      <c r="G755" s="383"/>
      <c r="H755" s="383"/>
      <c r="I755" s="383"/>
    </row>
    <row r="756" spans="1:9" ht="15.75" hidden="1">
      <c r="A756" s="373"/>
      <c r="B756" s="381"/>
      <c r="C756" s="382"/>
      <c r="D756" s="382"/>
      <c r="E756" s="374" t="s">
        <v>708</v>
      </c>
      <c r="F756" s="374"/>
      <c r="G756" s="383"/>
      <c r="H756" s="383"/>
      <c r="I756" s="383"/>
    </row>
    <row r="757" spans="1:9" ht="15.75" hidden="1">
      <c r="A757" s="373">
        <v>3060</v>
      </c>
      <c r="B757" s="367" t="s">
        <v>371</v>
      </c>
      <c r="C757" s="368">
        <v>6</v>
      </c>
      <c r="D757" s="368">
        <v>0</v>
      </c>
      <c r="E757" s="376" t="s">
        <v>380</v>
      </c>
      <c r="F757" s="376"/>
      <c r="G757" s="383">
        <f>H757+I757</f>
        <v>0</v>
      </c>
      <c r="H757" s="383">
        <f>H759</f>
        <v>0</v>
      </c>
      <c r="I757" s="383"/>
    </row>
    <row r="758" spans="1:9" s="380" customFormat="1" ht="10.5" hidden="1" customHeight="1">
      <c r="A758" s="373"/>
      <c r="B758" s="367"/>
      <c r="C758" s="368"/>
      <c r="D758" s="368"/>
      <c r="E758" s="374" t="s">
        <v>197</v>
      </c>
      <c r="F758" s="374"/>
      <c r="G758" s="378"/>
      <c r="H758" s="378"/>
      <c r="I758" s="378"/>
    </row>
    <row r="759" spans="1:9" ht="15.75" hidden="1">
      <c r="A759" s="373">
        <v>3061</v>
      </c>
      <c r="B759" s="381" t="s">
        <v>371</v>
      </c>
      <c r="C759" s="382">
        <v>6</v>
      </c>
      <c r="D759" s="382">
        <v>1</v>
      </c>
      <c r="E759" s="374" t="s">
        <v>380</v>
      </c>
      <c r="F759" s="374"/>
      <c r="G759" s="383"/>
      <c r="H759" s="383"/>
      <c r="I759" s="383"/>
    </row>
    <row r="760" spans="1:9" ht="40.5" hidden="1">
      <c r="A760" s="373"/>
      <c r="B760" s="381"/>
      <c r="C760" s="382"/>
      <c r="D760" s="382"/>
      <c r="E760" s="374" t="s">
        <v>691</v>
      </c>
      <c r="F760" s="374"/>
      <c r="G760" s="383"/>
      <c r="H760" s="383"/>
      <c r="I760" s="383"/>
    </row>
    <row r="761" spans="1:9" ht="15.75" hidden="1">
      <c r="A761" s="373"/>
      <c r="B761" s="381"/>
      <c r="C761" s="382"/>
      <c r="D761" s="382"/>
      <c r="E761" s="374" t="s">
        <v>708</v>
      </c>
      <c r="F761" s="374"/>
      <c r="G761" s="383"/>
      <c r="H761" s="383"/>
      <c r="I761" s="383"/>
    </row>
    <row r="762" spans="1:9" ht="15.75" hidden="1">
      <c r="A762" s="373"/>
      <c r="B762" s="381"/>
      <c r="C762" s="382"/>
      <c r="D762" s="382"/>
      <c r="E762" s="374" t="s">
        <v>708</v>
      </c>
      <c r="F762" s="374"/>
      <c r="G762" s="383"/>
      <c r="H762" s="383"/>
      <c r="I762" s="383"/>
    </row>
    <row r="763" spans="1:9" ht="27">
      <c r="A763" s="373">
        <v>3070</v>
      </c>
      <c r="B763" s="367" t="s">
        <v>371</v>
      </c>
      <c r="C763" s="368">
        <v>7</v>
      </c>
      <c r="D763" s="368">
        <v>0</v>
      </c>
      <c r="E763" s="376" t="s">
        <v>381</v>
      </c>
      <c r="F763" s="376"/>
      <c r="G763" s="383">
        <f>H763+I763</f>
        <v>5300</v>
      </c>
      <c r="H763" s="383">
        <f>H765</f>
        <v>5300</v>
      </c>
      <c r="I763" s="383"/>
    </row>
    <row r="764" spans="1:9" s="380" customFormat="1" ht="10.5" customHeight="1">
      <c r="A764" s="373"/>
      <c r="B764" s="367"/>
      <c r="C764" s="368"/>
      <c r="D764" s="368"/>
      <c r="E764" s="374" t="s">
        <v>197</v>
      </c>
      <c r="F764" s="374"/>
      <c r="G764" s="378"/>
      <c r="H764" s="378"/>
      <c r="I764" s="378"/>
    </row>
    <row r="765" spans="1:9" ht="27">
      <c r="A765" s="373">
        <v>3071</v>
      </c>
      <c r="B765" s="381" t="s">
        <v>371</v>
      </c>
      <c r="C765" s="382">
        <v>7</v>
      </c>
      <c r="D765" s="382">
        <v>1</v>
      </c>
      <c r="E765" s="374" t="s">
        <v>381</v>
      </c>
      <c r="F765" s="374"/>
      <c r="G765" s="383">
        <f>H765+I765</f>
        <v>5300</v>
      </c>
      <c r="H765" s="383">
        <f>H769+H770+H767+H768</f>
        <v>5300</v>
      </c>
      <c r="I765" s="383"/>
    </row>
    <row r="766" spans="1:9" ht="20.25" customHeight="1">
      <c r="A766" s="373"/>
      <c r="B766" s="381"/>
      <c r="C766" s="382"/>
      <c r="D766" s="382"/>
      <c r="E766" s="374" t="s">
        <v>691</v>
      </c>
      <c r="F766" s="374"/>
      <c r="G766" s="383"/>
      <c r="H766" s="383"/>
      <c r="I766" s="383"/>
    </row>
    <row r="767" spans="1:9" ht="12.75" customHeight="1">
      <c r="A767" s="373"/>
      <c r="B767" s="381"/>
      <c r="C767" s="382"/>
      <c r="D767" s="382"/>
      <c r="E767" s="374" t="s">
        <v>699</v>
      </c>
      <c r="F767" s="374">
        <v>4239</v>
      </c>
      <c r="G767" s="383">
        <f>H767+I767</f>
        <v>300</v>
      </c>
      <c r="H767" s="383">
        <f>'[2]soc ogn'!F62</f>
        <v>300</v>
      </c>
      <c r="I767" s="383"/>
    </row>
    <row r="768" spans="1:9" ht="12.75" customHeight="1">
      <c r="A768" s="373"/>
      <c r="B768" s="381"/>
      <c r="C768" s="382"/>
      <c r="D768" s="382"/>
      <c r="E768" s="374" t="s">
        <v>749</v>
      </c>
      <c r="F768" s="374">
        <v>4267</v>
      </c>
      <c r="G768" s="383">
        <f>H768+I768</f>
        <v>0</v>
      </c>
      <c r="H768" s="383">
        <f>'[2]soc ogn'!F75</f>
        <v>0</v>
      </c>
      <c r="I768" s="383"/>
    </row>
    <row r="769" spans="1:9" ht="12" customHeight="1">
      <c r="A769" s="373"/>
      <c r="B769" s="381"/>
      <c r="C769" s="382"/>
      <c r="D769" s="382"/>
      <c r="E769" s="374" t="s">
        <v>737</v>
      </c>
      <c r="F769" s="374">
        <v>4729</v>
      </c>
      <c r="G769" s="383">
        <f>H769+I769</f>
        <v>5000</v>
      </c>
      <c r="H769" s="383">
        <f>'[2]soc ogn'!F127</f>
        <v>5000</v>
      </c>
      <c r="I769" s="383"/>
    </row>
    <row r="770" spans="1:9" ht="24.75" hidden="1" customHeight="1">
      <c r="A770" s="373"/>
      <c r="B770" s="381"/>
      <c r="C770" s="382"/>
      <c r="D770" s="382"/>
      <c r="E770" s="374" t="s">
        <v>750</v>
      </c>
      <c r="F770" s="374">
        <v>4819</v>
      </c>
      <c r="G770" s="375">
        <f>H770+I770</f>
        <v>0</v>
      </c>
      <c r="H770" s="375">
        <f>'[2]nvir. b`h'!F133</f>
        <v>0</v>
      </c>
      <c r="I770" s="375"/>
    </row>
    <row r="771" spans="1:9" ht="16.5" hidden="1" customHeight="1">
      <c r="A771" s="373">
        <v>3080</v>
      </c>
      <c r="B771" s="367" t="s">
        <v>371</v>
      </c>
      <c r="C771" s="368">
        <v>8</v>
      </c>
      <c r="D771" s="368">
        <v>0</v>
      </c>
      <c r="E771" s="376" t="s">
        <v>382</v>
      </c>
      <c r="F771" s="376"/>
      <c r="G771" s="375">
        <f>H771+I771</f>
        <v>0</v>
      </c>
      <c r="H771" s="375">
        <f>H773</f>
        <v>0</v>
      </c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3081</v>
      </c>
      <c r="B773" s="381" t="s">
        <v>371</v>
      </c>
      <c r="C773" s="382">
        <v>8</v>
      </c>
      <c r="D773" s="382">
        <v>1</v>
      </c>
      <c r="E773" s="374" t="s">
        <v>382</v>
      </c>
      <c r="F773" s="374"/>
      <c r="G773" s="375"/>
      <c r="H773" s="375"/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3090</v>
      </c>
      <c r="B775" s="367" t="s">
        <v>371</v>
      </c>
      <c r="C775" s="408">
        <v>9</v>
      </c>
      <c r="D775" s="368">
        <v>0</v>
      </c>
      <c r="E775" s="376" t="s">
        <v>383</v>
      </c>
      <c r="F775" s="376"/>
      <c r="G775" s="375">
        <f>H775+I775</f>
        <v>0</v>
      </c>
      <c r="H775" s="375">
        <f>H777+H781</f>
        <v>0</v>
      </c>
      <c r="I775" s="375"/>
    </row>
    <row r="776" spans="1:9" s="380" customFormat="1" ht="16.5" hidden="1" customHeight="1">
      <c r="A776" s="373"/>
      <c r="B776" s="367"/>
      <c r="C776" s="368"/>
      <c r="D776" s="368"/>
      <c r="E776" s="374" t="s">
        <v>197</v>
      </c>
      <c r="F776" s="374"/>
      <c r="G776" s="377"/>
      <c r="H776" s="377"/>
      <c r="I776" s="377"/>
    </row>
    <row r="777" spans="1:9" ht="16.5" hidden="1" customHeight="1">
      <c r="A777" s="373">
        <v>3091</v>
      </c>
      <c r="B777" s="381" t="s">
        <v>371</v>
      </c>
      <c r="C777" s="366">
        <v>9</v>
      </c>
      <c r="D777" s="382">
        <v>1</v>
      </c>
      <c r="E777" s="374" t="s">
        <v>383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691</v>
      </c>
      <c r="F778" s="374"/>
      <c r="G778" s="375"/>
      <c r="H778" s="375"/>
      <c r="I778" s="375"/>
    </row>
    <row r="779" spans="1:9" ht="16.5" hidden="1" customHeight="1">
      <c r="A779" s="373"/>
      <c r="B779" s="381"/>
      <c r="C779" s="382"/>
      <c r="D779" s="382"/>
      <c r="E779" s="374" t="s">
        <v>708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708</v>
      </c>
      <c r="F780" s="374"/>
      <c r="G780" s="375"/>
      <c r="H780" s="375"/>
      <c r="I780" s="375"/>
    </row>
    <row r="781" spans="1:9" ht="16.5" hidden="1" customHeight="1">
      <c r="A781" s="373">
        <v>3092</v>
      </c>
      <c r="B781" s="381" t="s">
        <v>371</v>
      </c>
      <c r="C781" s="366">
        <v>9</v>
      </c>
      <c r="D781" s="382">
        <v>2</v>
      </c>
      <c r="E781" s="374" t="s">
        <v>384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691</v>
      </c>
      <c r="F782" s="374"/>
      <c r="G782" s="375"/>
      <c r="H782" s="375"/>
      <c r="I782" s="375"/>
    </row>
    <row r="783" spans="1:9" ht="16.5" hidden="1" customHeight="1">
      <c r="A783" s="373"/>
      <c r="B783" s="381"/>
      <c r="C783" s="382"/>
      <c r="D783" s="382"/>
      <c r="E783" s="374" t="s">
        <v>708</v>
      </c>
      <c r="F783" s="374"/>
      <c r="G783" s="375"/>
      <c r="H783" s="375"/>
      <c r="I783" s="375"/>
    </row>
    <row r="784" spans="1:9" ht="16.5" hidden="1" customHeight="1">
      <c r="A784" s="373"/>
      <c r="B784" s="381"/>
      <c r="C784" s="382"/>
      <c r="D784" s="382"/>
      <c r="E784" s="374" t="s">
        <v>708</v>
      </c>
      <c r="F784" s="374"/>
      <c r="G784" s="375"/>
      <c r="H784" s="375"/>
      <c r="I784" s="375"/>
    </row>
    <row r="785" spans="1:9" s="371" customFormat="1" ht="15" customHeight="1">
      <c r="A785" s="366">
        <v>3100</v>
      </c>
      <c r="B785" s="367" t="s">
        <v>385</v>
      </c>
      <c r="C785" s="367" t="s">
        <v>194</v>
      </c>
      <c r="D785" s="367" t="s">
        <v>194</v>
      </c>
      <c r="E785" s="409" t="s">
        <v>751</v>
      </c>
      <c r="F785" s="409"/>
      <c r="G785" s="383">
        <f>H785+I785-[2]ekamut!F124</f>
        <v>50000</v>
      </c>
      <c r="H785" s="392">
        <f>H787</f>
        <v>150000</v>
      </c>
      <c r="I785" s="392"/>
    </row>
    <row r="786" spans="1:9" ht="15.75" customHeight="1">
      <c r="A786" s="373"/>
      <c r="B786" s="367"/>
      <c r="C786" s="368"/>
      <c r="D786" s="368"/>
      <c r="E786" s="374" t="s">
        <v>7</v>
      </c>
      <c r="F786" s="374"/>
      <c r="G786" s="383"/>
      <c r="H786" s="383"/>
      <c r="I786" s="383"/>
    </row>
    <row r="787" spans="1:9" ht="13.5" customHeight="1">
      <c r="A787" s="373">
        <v>3110</v>
      </c>
      <c r="B787" s="410" t="s">
        <v>385</v>
      </c>
      <c r="C787" s="410" t="s">
        <v>10</v>
      </c>
      <c r="D787" s="410" t="s">
        <v>194</v>
      </c>
      <c r="E787" s="395" t="s">
        <v>387</v>
      </c>
      <c r="F787" s="395"/>
      <c r="G787" s="30">
        <f>H787+I787-[2]ekamut!F124</f>
        <v>50000</v>
      </c>
      <c r="H787" s="383">
        <f>H789</f>
        <v>150000</v>
      </c>
      <c r="I787" s="383">
        <f>I789</f>
        <v>0</v>
      </c>
    </row>
    <row r="788" spans="1:9" s="380" customFormat="1" ht="15.75">
      <c r="A788" s="373"/>
      <c r="B788" s="367"/>
      <c r="C788" s="368"/>
      <c r="D788" s="368"/>
      <c r="E788" s="374" t="s">
        <v>197</v>
      </c>
      <c r="F788" s="374"/>
      <c r="G788" s="378"/>
      <c r="H788" s="378"/>
      <c r="I788" s="378"/>
    </row>
    <row r="789" spans="1:9" ht="15.75">
      <c r="A789" s="373">
        <v>3112</v>
      </c>
      <c r="B789" s="410" t="s">
        <v>385</v>
      </c>
      <c r="C789" s="410" t="s">
        <v>10</v>
      </c>
      <c r="D789" s="410" t="s">
        <v>184</v>
      </c>
      <c r="E789" s="396" t="s">
        <v>388</v>
      </c>
      <c r="F789" s="396"/>
      <c r="G789" s="383">
        <f>H789+I789-[2]ekamut!F124</f>
        <v>50000</v>
      </c>
      <c r="H789" s="383">
        <f>H791</f>
        <v>150000</v>
      </c>
      <c r="I789" s="383">
        <f>I791</f>
        <v>0</v>
      </c>
    </row>
    <row r="790" spans="1:9" ht="12.75" customHeight="1">
      <c r="A790" s="373"/>
      <c r="B790" s="381"/>
      <c r="C790" s="382"/>
      <c r="D790" s="382"/>
      <c r="E790" s="389" t="s">
        <v>691</v>
      </c>
      <c r="F790" s="374"/>
      <c r="G790" s="383"/>
      <c r="H790" s="383"/>
      <c r="I790" s="383"/>
    </row>
    <row r="791" spans="1:9" ht="15" customHeight="1">
      <c r="A791" s="373"/>
      <c r="B791" s="381"/>
      <c r="C791" s="382"/>
      <c r="D791" s="382"/>
      <c r="E791" s="374" t="s">
        <v>752</v>
      </c>
      <c r="F791" s="374">
        <v>4891</v>
      </c>
      <c r="G791" s="383">
        <f>H791+I791-[2]ekamut!F124</f>
        <v>50000</v>
      </c>
      <c r="H791" s="383">
        <f>'[2]gorc caxs'!G307</f>
        <v>150000</v>
      </c>
      <c r="I791" s="383"/>
    </row>
    <row r="792" spans="1:9" ht="15.75" hidden="1">
      <c r="A792" s="411"/>
      <c r="B792" s="412"/>
      <c r="C792" s="382"/>
      <c r="D792" s="413"/>
      <c r="E792" s="414" t="s">
        <v>708</v>
      </c>
      <c r="F792" s="414"/>
      <c r="G792" s="415"/>
      <c r="H792" s="416"/>
      <c r="I792" s="417"/>
    </row>
    <row r="793" spans="1:9" ht="17.25" hidden="1" customHeight="1">
      <c r="A793" s="418"/>
      <c r="B793" s="419"/>
      <c r="C793" s="420"/>
      <c r="D793" s="421"/>
      <c r="E793" s="422" t="s">
        <v>708</v>
      </c>
      <c r="F793" s="423"/>
      <c r="G793" s="424"/>
      <c r="H793" s="425"/>
      <c r="I793" s="426"/>
    </row>
    <row r="794" spans="1:9">
      <c r="B794" s="428"/>
      <c r="C794" s="429"/>
      <c r="D794" s="430"/>
    </row>
    <row r="795" spans="1:9">
      <c r="B795" s="433"/>
      <c r="C795" s="429"/>
      <c r="D795" s="430"/>
    </row>
    <row r="796" spans="1:9">
      <c r="B796" s="433"/>
      <c r="C796" s="429"/>
      <c r="D796" s="430"/>
      <c r="E796" s="339"/>
      <c r="F796" s="339"/>
    </row>
    <row r="797" spans="1:9">
      <c r="B797" s="433"/>
      <c r="C797" s="434"/>
      <c r="D797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9</vt:i4>
      </vt:variant>
    </vt:vector>
  </HeadingPairs>
  <TitlesOfParts>
    <vt:vector size="27" baseType="lpstr">
      <vt:lpstr>ekamut</vt:lpstr>
      <vt:lpstr>Лист1</vt:lpstr>
      <vt:lpstr>Лист2</vt:lpstr>
      <vt:lpstr>Лист3</vt:lpstr>
      <vt:lpstr>gorc caxs</vt:lpstr>
      <vt:lpstr>tntes caxs</vt:lpstr>
      <vt:lpstr>hatvac6</vt:lpstr>
      <vt:lpstr>hatvac6 (2)</vt:lpstr>
      <vt:lpstr>tntes caxs (2)</vt:lpstr>
      <vt:lpstr>gorc caxs (2)</vt:lpstr>
      <vt:lpstr>ekamut (2)</vt:lpstr>
      <vt:lpstr>bjuge</vt:lpstr>
      <vt:lpstr>ekamut (3)</vt:lpstr>
      <vt:lpstr>gorc caxs (3)</vt:lpstr>
      <vt:lpstr>tntes caxs (3)</vt:lpstr>
      <vt:lpstr>hatvac 4</vt:lpstr>
      <vt:lpstr>hatvac6 (3)</vt:lpstr>
      <vt:lpstr>Лист4</vt:lpstr>
      <vt:lpstr>'gorc caxs'!Заголовки_для_печати</vt:lpstr>
      <vt:lpstr>'gorc caxs (2)'!Заголовки_для_печати</vt:lpstr>
      <vt:lpstr>'gorc caxs (3)'!Заголовки_для_печати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2024-12-25T07:43:16Z</dcterms:modified>
</cp:coreProperties>
</file>