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9" activeTab="19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hatvac6 (3)" sheetId="25" state="hidden" r:id="rId15"/>
    <sheet name="hatvac 4" sheetId="24" state="hidden" r:id="rId16"/>
    <sheet name="tntes caxs (3)" sheetId="23" state="hidden" r:id="rId17"/>
    <sheet name="gorc caxs (3)" sheetId="22" state="hidden" r:id="rId18"/>
    <sheet name="ekamut (2)" sheetId="21" state="hidden" r:id="rId19"/>
    <sheet name="bjuge" sheetId="20" r:id="rId20"/>
    <sheet name="ekamut (3)" sheetId="26" r:id="rId21"/>
    <sheet name="gorc caxs (4)" sheetId="27" r:id="rId22"/>
    <sheet name="tntes caxs (4)" sheetId="28" r:id="rId23"/>
    <sheet name="hatvac 4 (2)" sheetId="29" r:id="rId24"/>
    <sheet name="hatvac6 (4)" sheetId="30" r:id="rId25"/>
    <sheet name="caxseri erbashx (3)" sheetId="19" state="hidden" r:id="rId26"/>
    <sheet name="ekam erams bashx nor (3)" sheetId="18" state="hidden" r:id="rId27"/>
    <sheet name="Лист4" sheetId="6" state="hidden" r:id="rId28"/>
  </sheets>
  <externalReferences>
    <externalReference r:id="rId29"/>
    <externalReference r:id="rId30"/>
    <externalReference r:id="rId31"/>
    <externalReference r:id="rId32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17">'gorc caxs (3)'!$A$5:$IV$7</definedName>
    <definedName name="_xlnm.Print_Titles" localSheetId="21">'gorc caxs (4)'!$A$5:$IV$7</definedName>
    <definedName name="_xlnm.Print_Titles" localSheetId="7">hatvac6!$A$3:$IV$5</definedName>
    <definedName name="_xlnm.Print_Titles" localSheetId="10">'hatvac6 (2)'!$A$3:$IV$5</definedName>
    <definedName name="_xlnm.Print_Titles" localSheetId="14">'hatvac6 (3)'!$A$3:$IV$5</definedName>
    <definedName name="_xlnm.Print_Titles" localSheetId="24">'hatvac6 (4)'!$A$3:$IV$5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16">'tntes caxs (3)'!$A$5:$IV$7</definedName>
    <definedName name="_xlnm.Print_Titles" localSheetId="22">'tntes caxs (4)'!$A$5:$IV$7</definedName>
  </definedNames>
  <calcPr calcId="124519"/>
</workbook>
</file>

<file path=xl/calcChain.xml><?xml version="1.0" encoding="utf-8"?>
<calcChain xmlns="http://schemas.openxmlformats.org/spreadsheetml/2006/main">
  <c r="H791" i="30"/>
  <c r="H789" s="1"/>
  <c r="I789"/>
  <c r="I787" s="1"/>
  <c r="H775"/>
  <c r="G775" s="1"/>
  <c r="H771"/>
  <c r="G771" s="1"/>
  <c r="H770"/>
  <c r="G770" s="1"/>
  <c r="H769"/>
  <c r="G769" s="1"/>
  <c r="H768"/>
  <c r="G768" s="1"/>
  <c r="H767"/>
  <c r="H765" s="1"/>
  <c r="H757"/>
  <c r="G757" s="1"/>
  <c r="H751"/>
  <c r="G751" s="1"/>
  <c r="H745"/>
  <c r="G745" s="1"/>
  <c r="H742"/>
  <c r="G742" s="1"/>
  <c r="H736"/>
  <c r="G736" s="1"/>
  <c r="H726"/>
  <c r="I724"/>
  <c r="H723"/>
  <c r="G723"/>
  <c r="I700"/>
  <c r="I689" s="1"/>
  <c r="I687" s="1"/>
  <c r="H700"/>
  <c r="G700" s="1"/>
  <c r="H699"/>
  <c r="G699" s="1"/>
  <c r="H698"/>
  <c r="G698" s="1"/>
  <c r="G697"/>
  <c r="G696"/>
  <c r="G695"/>
  <c r="G694"/>
  <c r="G693"/>
  <c r="G692"/>
  <c r="G691"/>
  <c r="H689"/>
  <c r="G689" s="1"/>
  <c r="I686"/>
  <c r="I637" s="1"/>
  <c r="I635" s="1"/>
  <c r="I633" s="1"/>
  <c r="H685"/>
  <c r="H684" s="1"/>
  <c r="I681"/>
  <c r="G681" s="1"/>
  <c r="H680"/>
  <c r="G680" s="1"/>
  <c r="H655"/>
  <c r="I645"/>
  <c r="G645"/>
  <c r="I644"/>
  <c r="G644"/>
  <c r="H643"/>
  <c r="G643"/>
  <c r="H642"/>
  <c r="G642"/>
  <c r="H641"/>
  <c r="G641"/>
  <c r="H640"/>
  <c r="G640"/>
  <c r="H639"/>
  <c r="G639"/>
  <c r="H637"/>
  <c r="G637" s="1"/>
  <c r="G632"/>
  <c r="G631"/>
  <c r="G630"/>
  <c r="G629"/>
  <c r="G628"/>
  <c r="G627"/>
  <c r="G626"/>
  <c r="G625"/>
  <c r="G624"/>
  <c r="G623"/>
  <c r="G622"/>
  <c r="G621"/>
  <c r="G620"/>
  <c r="H619"/>
  <c r="G619"/>
  <c r="G618"/>
  <c r="H617"/>
  <c r="G617" s="1"/>
  <c r="G616"/>
  <c r="H615"/>
  <c r="G615"/>
  <c r="H614"/>
  <c r="G614"/>
  <c r="H613"/>
  <c r="G613"/>
  <c r="H611"/>
  <c r="G611"/>
  <c r="G610"/>
  <c r="G609"/>
  <c r="G608"/>
  <c r="G607"/>
  <c r="G606"/>
  <c r="H605"/>
  <c r="G605" s="1"/>
  <c r="H604"/>
  <c r="G604" s="1"/>
  <c r="H603"/>
  <c r="G603" s="1"/>
  <c r="H596"/>
  <c r="G596" s="1"/>
  <c r="I592"/>
  <c r="H578"/>
  <c r="G578"/>
  <c r="H577"/>
  <c r="G577"/>
  <c r="H576"/>
  <c r="G576"/>
  <c r="H575"/>
  <c r="H571" s="1"/>
  <c r="G571" s="1"/>
  <c r="G575"/>
  <c r="H574"/>
  <c r="G574"/>
  <c r="H573"/>
  <c r="G573"/>
  <c r="I570"/>
  <c r="G570"/>
  <c r="I569"/>
  <c r="G569"/>
  <c r="H568"/>
  <c r="G568"/>
  <c r="H567"/>
  <c r="G567"/>
  <c r="H566"/>
  <c r="G566"/>
  <c r="I564"/>
  <c r="H564"/>
  <c r="G564" s="1"/>
  <c r="H559"/>
  <c r="G559" s="1"/>
  <c r="I558"/>
  <c r="G558" s="1"/>
  <c r="I557"/>
  <c r="I547" s="1"/>
  <c r="I545" s="1"/>
  <c r="H556"/>
  <c r="G556" s="1"/>
  <c r="G555"/>
  <c r="G554"/>
  <c r="G553"/>
  <c r="G552"/>
  <c r="G551"/>
  <c r="G550"/>
  <c r="G549"/>
  <c r="H547"/>
  <c r="H545" s="1"/>
  <c r="G545" s="1"/>
  <c r="I544"/>
  <c r="G544"/>
  <c r="I543"/>
  <c r="G543"/>
  <c r="I542"/>
  <c r="G542"/>
  <c r="G54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31"/>
  <c r="I529" s="1"/>
  <c r="I527" s="1"/>
  <c r="I526"/>
  <c r="I452"/>
  <c r="G452" s="1"/>
  <c r="H452"/>
  <c r="G445"/>
  <c r="E445"/>
  <c r="G444"/>
  <c r="I442"/>
  <c r="G442" s="1"/>
  <c r="I440"/>
  <c r="G440" s="1"/>
  <c r="I439"/>
  <c r="I432" s="1"/>
  <c r="I430" s="1"/>
  <c r="I438"/>
  <c r="H437"/>
  <c r="G437"/>
  <c r="H436"/>
  <c r="G436"/>
  <c r="H435"/>
  <c r="G435"/>
  <c r="H434"/>
  <c r="G434"/>
  <c r="H432"/>
  <c r="H430" s="1"/>
  <c r="G430" s="1"/>
  <c r="I429"/>
  <c r="G429"/>
  <c r="I428"/>
  <c r="G428"/>
  <c r="H427"/>
  <c r="G427"/>
  <c r="I425"/>
  <c r="H425"/>
  <c r="H423" s="1"/>
  <c r="I423"/>
  <c r="G423" s="1"/>
  <c r="I416"/>
  <c r="G416"/>
  <c r="I415"/>
  <c r="G415"/>
  <c r="H414"/>
  <c r="G414"/>
  <c r="H413"/>
  <c r="G413"/>
  <c r="I411"/>
  <c r="G411" s="1"/>
  <c r="H411"/>
  <c r="H409" s="1"/>
  <c r="I409"/>
  <c r="I407" s="1"/>
  <c r="I406"/>
  <c r="G406" s="1"/>
  <c r="I405"/>
  <c r="G405" s="1"/>
  <c r="H404"/>
  <c r="G404" s="1"/>
  <c r="H403"/>
  <c r="G403" s="1"/>
  <c r="H402"/>
  <c r="G402" s="1"/>
  <c r="H401"/>
  <c r="H399" s="1"/>
  <c r="I399"/>
  <c r="I397" s="1"/>
  <c r="I370"/>
  <c r="G370" s="1"/>
  <c r="I369"/>
  <c r="G369" s="1"/>
  <c r="E369"/>
  <c r="H368"/>
  <c r="G368"/>
  <c r="H367"/>
  <c r="G367"/>
  <c r="H366"/>
  <c r="G366"/>
  <c r="H365"/>
  <c r="G365"/>
  <c r="I363"/>
  <c r="H363"/>
  <c r="G363" s="1"/>
  <c r="I361"/>
  <c r="I358"/>
  <c r="G358" s="1"/>
  <c r="I357"/>
  <c r="I355" s="1"/>
  <c r="H355"/>
  <c r="H353"/>
  <c r="I352"/>
  <c r="G352" s="1"/>
  <c r="H351"/>
  <c r="G351" s="1"/>
  <c r="I349"/>
  <c r="I348"/>
  <c r="I346" s="1"/>
  <c r="I329" s="1"/>
  <c r="G348"/>
  <c r="H346"/>
  <c r="G346" s="1"/>
  <c r="I328"/>
  <c r="G328"/>
  <c r="I327"/>
  <c r="G327"/>
  <c r="I309"/>
  <c r="H309"/>
  <c r="G309" s="1"/>
  <c r="I303"/>
  <c r="H303"/>
  <c r="G303"/>
  <c r="I286"/>
  <c r="G286"/>
  <c r="H285"/>
  <c r="G285"/>
  <c r="H284"/>
  <c r="G284"/>
  <c r="I282"/>
  <c r="H282"/>
  <c r="H280" s="1"/>
  <c r="G280" s="1"/>
  <c r="I280"/>
  <c r="I266"/>
  <c r="H266"/>
  <c r="G266" s="1"/>
  <c r="I261"/>
  <c r="G261" s="1"/>
  <c r="I260"/>
  <c r="G260" s="1"/>
  <c r="G258" s="1"/>
  <c r="I258"/>
  <c r="I252" s="1"/>
  <c r="H252"/>
  <c r="I239"/>
  <c r="G239"/>
  <c r="H238"/>
  <c r="H237"/>
  <c r="G237" s="1"/>
  <c r="E237"/>
  <c r="H236"/>
  <c r="G236"/>
  <c r="I234"/>
  <c r="H234"/>
  <c r="G234" s="1"/>
  <c r="I232"/>
  <c r="I222"/>
  <c r="H222"/>
  <c r="I117"/>
  <c r="G117"/>
  <c r="I116"/>
  <c r="G116"/>
  <c r="I115"/>
  <c r="G115"/>
  <c r="I114"/>
  <c r="G114"/>
  <c r="I113"/>
  <c r="G113"/>
  <c r="I112"/>
  <c r="G112"/>
  <c r="I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I98"/>
  <c r="H98"/>
  <c r="G98" s="1"/>
  <c r="I96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3"/>
  <c r="G73"/>
  <c r="H63"/>
  <c r="G63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I13"/>
  <c r="H13"/>
  <c r="G13" s="1"/>
  <c r="I11"/>
  <c r="I9" s="1"/>
  <c r="D97" i="29"/>
  <c r="D96"/>
  <c r="F94"/>
  <c r="E94"/>
  <c r="D94"/>
  <c r="D93"/>
  <c r="D92"/>
  <c r="F90"/>
  <c r="D90"/>
  <c r="F88"/>
  <c r="E88"/>
  <c r="D88" s="1"/>
  <c r="D87"/>
  <c r="D86"/>
  <c r="F84"/>
  <c r="D84" s="1"/>
  <c r="F82"/>
  <c r="F80" s="1"/>
  <c r="E82"/>
  <c r="D82" s="1"/>
  <c r="E80"/>
  <c r="D80" s="1"/>
  <c r="D79"/>
  <c r="D75"/>
  <c r="D74"/>
  <c r="F72"/>
  <c r="D72" s="1"/>
  <c r="E71"/>
  <c r="D71"/>
  <c r="D70"/>
  <c r="D68"/>
  <c r="F66"/>
  <c r="E66"/>
  <c r="D66" s="1"/>
  <c r="D65"/>
  <c r="D64"/>
  <c r="F62"/>
  <c r="E62"/>
  <c r="D62" s="1"/>
  <c r="D61"/>
  <c r="D60"/>
  <c r="D59"/>
  <c r="F57"/>
  <c r="D57"/>
  <c r="F55"/>
  <c r="F51"/>
  <c r="E51"/>
  <c r="E45" s="1"/>
  <c r="F47"/>
  <c r="E47"/>
  <c r="D47"/>
  <c r="F45"/>
  <c r="F41"/>
  <c r="D41" s="1"/>
  <c r="F37"/>
  <c r="D37" s="1"/>
  <c r="D32"/>
  <c r="D31"/>
  <c r="F29"/>
  <c r="D29"/>
  <c r="F229" i="28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D194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/>
  <c r="E146"/>
  <c r="E144" s="1"/>
  <c r="E141"/>
  <c r="D141"/>
  <c r="E139"/>
  <c r="D139" s="1"/>
  <c r="E138"/>
  <c r="D138"/>
  <c r="D137"/>
  <c r="E136"/>
  <c r="D136"/>
  <c r="E135"/>
  <c r="D135" s="1"/>
  <c r="E132"/>
  <c r="D132" s="1"/>
  <c r="E131"/>
  <c r="D131"/>
  <c r="D126"/>
  <c r="D125"/>
  <c r="D124"/>
  <c r="D123"/>
  <c r="E121"/>
  <c r="D121" s="1"/>
  <c r="E119"/>
  <c r="D119"/>
  <c r="E118"/>
  <c r="D118" s="1"/>
  <c r="E117"/>
  <c r="D117"/>
  <c r="D114"/>
  <c r="D113"/>
  <c r="D112"/>
  <c r="D111"/>
  <c r="E109"/>
  <c r="D109"/>
  <c r="E107"/>
  <c r="D107" s="1"/>
  <c r="E106"/>
  <c r="D106"/>
  <c r="E105"/>
  <c r="D105" s="1"/>
  <c r="E102"/>
  <c r="D102" s="1"/>
  <c r="E101"/>
  <c r="D101"/>
  <c r="E99"/>
  <c r="D99" s="1"/>
  <c r="E98"/>
  <c r="D98"/>
  <c r="E97"/>
  <c r="D97" s="1"/>
  <c r="E92"/>
  <c r="D92"/>
  <c r="E91"/>
  <c r="D91" s="1"/>
  <c r="E88"/>
  <c r="D88" s="1"/>
  <c r="E87"/>
  <c r="D87"/>
  <c r="E82"/>
  <c r="D82" s="1"/>
  <c r="E81"/>
  <c r="D81"/>
  <c r="E80"/>
  <c r="D80" s="1"/>
  <c r="E77"/>
  <c r="D77" s="1"/>
  <c r="E76"/>
  <c r="D76"/>
  <c r="E73"/>
  <c r="D73"/>
  <c r="E72"/>
  <c r="D72" s="1"/>
  <c r="E67"/>
  <c r="D67"/>
  <c r="E66"/>
  <c r="D66" s="1"/>
  <c r="E65"/>
  <c r="D65"/>
  <c r="E64"/>
  <c r="D64" s="1"/>
  <c r="E63"/>
  <c r="D63"/>
  <c r="E62"/>
  <c r="D62" s="1"/>
  <c r="E61"/>
  <c r="D61"/>
  <c r="E60"/>
  <c r="D60" s="1"/>
  <c r="E57"/>
  <c r="D57" s="1"/>
  <c r="E56"/>
  <c r="D56" s="1"/>
  <c r="E54"/>
  <c r="D54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2"/>
  <c r="E21"/>
  <c r="E19" s="1"/>
  <c r="E18"/>
  <c r="D18" s="1"/>
  <c r="E17"/>
  <c r="D17" s="1"/>
  <c r="E16"/>
  <c r="D16" s="1"/>
  <c r="H307" i="27"/>
  <c r="H305" s="1"/>
  <c r="H303" s="1"/>
  <c r="G307"/>
  <c r="F307" s="1"/>
  <c r="G305"/>
  <c r="G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G246" s="1"/>
  <c r="F248"/>
  <c r="F245"/>
  <c r="H244"/>
  <c r="G244"/>
  <c r="F244" s="1"/>
  <c r="H242"/>
  <c r="H240" s="1"/>
  <c r="G242"/>
  <c r="F242" s="1"/>
  <c r="F239"/>
  <c r="H237"/>
  <c r="G237"/>
  <c r="F237" s="1"/>
  <c r="F236"/>
  <c r="H234"/>
  <c r="G234"/>
  <c r="F234" s="1"/>
  <c r="G233"/>
  <c r="F233" s="1"/>
  <c r="G232"/>
  <c r="F232" s="1"/>
  <c r="F231"/>
  <c r="H229"/>
  <c r="G229"/>
  <c r="F229" s="1"/>
  <c r="H228"/>
  <c r="G228"/>
  <c r="F228"/>
  <c r="F227"/>
  <c r="H226"/>
  <c r="G226"/>
  <c r="F226"/>
  <c r="H224"/>
  <c r="G224"/>
  <c r="F224" s="1"/>
  <c r="F223"/>
  <c r="F222"/>
  <c r="F221"/>
  <c r="H220"/>
  <c r="G220"/>
  <c r="F220" s="1"/>
  <c r="H219"/>
  <c r="G219"/>
  <c r="F219"/>
  <c r="F218"/>
  <c r="H217"/>
  <c r="G217"/>
  <c r="G215" s="1"/>
  <c r="F215" s="1"/>
  <c r="F217"/>
  <c r="H215"/>
  <c r="H214"/>
  <c r="H212" s="1"/>
  <c r="H210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0"/>
  <c r="H178"/>
  <c r="G178"/>
  <c r="F178" s="1"/>
  <c r="F177"/>
  <c r="H175"/>
  <c r="G175"/>
  <c r="F175" s="1"/>
  <c r="H174"/>
  <c r="G174"/>
  <c r="G172" s="1"/>
  <c r="F172" s="1"/>
  <c r="F174"/>
  <c r="H172"/>
  <c r="H171"/>
  <c r="H169" s="1"/>
  <c r="H161" s="1"/>
  <c r="G171"/>
  <c r="F171" s="1"/>
  <c r="G169"/>
  <c r="F169" s="1"/>
  <c r="F168"/>
  <c r="H166"/>
  <c r="G166"/>
  <c r="F166" s="1"/>
  <c r="H165"/>
  <c r="G165"/>
  <c r="G163" s="1"/>
  <c r="F165"/>
  <c r="H163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G145"/>
  <c r="F145" s="1"/>
  <c r="H143"/>
  <c r="H141" s="1"/>
  <c r="G143"/>
  <c r="F143" s="1"/>
  <c r="H140"/>
  <c r="G140"/>
  <c r="F140"/>
  <c r="H138"/>
  <c r="G138"/>
  <c r="F138" s="1"/>
  <c r="H137"/>
  <c r="G137"/>
  <c r="F137" s="1"/>
  <c r="F136"/>
  <c r="H135"/>
  <c r="H129" s="1"/>
  <c r="G135"/>
  <c r="F135" s="1"/>
  <c r="F134"/>
  <c r="F133"/>
  <c r="F132"/>
  <c r="F131"/>
  <c r="G129"/>
  <c r="F129" s="1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F115" s="1"/>
  <c r="H113"/>
  <c r="G113"/>
  <c r="F113" s="1"/>
  <c r="F112"/>
  <c r="F111"/>
  <c r="F110"/>
  <c r="H108"/>
  <c r="G108"/>
  <c r="F108"/>
  <c r="F107"/>
  <c r="F106"/>
  <c r="F105"/>
  <c r="F104"/>
  <c r="H103"/>
  <c r="F103" s="1"/>
  <c r="F102"/>
  <c r="H100"/>
  <c r="H88" s="1"/>
  <c r="G100"/>
  <c r="F100" s="1"/>
  <c r="F99"/>
  <c r="F98"/>
  <c r="F97"/>
  <c r="H96"/>
  <c r="G96"/>
  <c r="F96"/>
  <c r="H94"/>
  <c r="G94"/>
  <c r="F94" s="1"/>
  <c r="F93"/>
  <c r="F92"/>
  <c r="H90"/>
  <c r="G90"/>
  <c r="F90"/>
  <c r="F87"/>
  <c r="H85"/>
  <c r="F85" s="1"/>
  <c r="G85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G33"/>
  <c r="F33" s="1"/>
  <c r="H31"/>
  <c r="G31"/>
  <c r="F31" s="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F16" s="1"/>
  <c r="G16"/>
  <c r="F15"/>
  <c r="F14"/>
  <c r="H13"/>
  <c r="G13"/>
  <c r="G11" s="1"/>
  <c r="F13"/>
  <c r="H11"/>
  <c r="H9"/>
  <c r="E125" i="26"/>
  <c r="D125" s="1"/>
  <c r="D122" s="1"/>
  <c r="F124"/>
  <c r="D124" s="1"/>
  <c r="F122"/>
  <c r="F121"/>
  <c r="D121"/>
  <c r="F120"/>
  <c r="F119" s="1"/>
  <c r="D120"/>
  <c r="E116"/>
  <c r="D116"/>
  <c r="E114"/>
  <c r="D114"/>
  <c r="E113"/>
  <c r="D113"/>
  <c r="E111"/>
  <c r="D111"/>
  <c r="E110"/>
  <c r="D110"/>
  <c r="D109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E80" s="1"/>
  <c r="D80" s="1"/>
  <c r="E78"/>
  <c r="D78" s="1"/>
  <c r="F76"/>
  <c r="D76" s="1"/>
  <c r="F72"/>
  <c r="D72"/>
  <c r="F71"/>
  <c r="D71"/>
  <c r="E69"/>
  <c r="D69"/>
  <c r="D68"/>
  <c r="E67"/>
  <c r="E66"/>
  <c r="D66"/>
  <c r="E65"/>
  <c r="E64" s="1"/>
  <c r="D65"/>
  <c r="F63"/>
  <c r="F62" s="1"/>
  <c r="D63"/>
  <c r="E60"/>
  <c r="D60"/>
  <c r="F58"/>
  <c r="D58"/>
  <c r="E56"/>
  <c r="D56"/>
  <c r="E47"/>
  <c r="D47" s="1"/>
  <c r="E45"/>
  <c r="D45" s="1"/>
  <c r="E44"/>
  <c r="D44" s="1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D24"/>
  <c r="E20"/>
  <c r="D20"/>
  <c r="E18"/>
  <c r="D18"/>
  <c r="E17"/>
  <c r="D17"/>
  <c r="E16"/>
  <c r="D16"/>
  <c r="E15"/>
  <c r="D15"/>
  <c r="E13"/>
  <c r="D13"/>
  <c r="H791" i="25"/>
  <c r="G791" s="1"/>
  <c r="I789"/>
  <c r="H789"/>
  <c r="G789" s="1"/>
  <c r="I787"/>
  <c r="H775"/>
  <c r="G775" s="1"/>
  <c r="H771"/>
  <c r="G771"/>
  <c r="H770"/>
  <c r="G770" s="1"/>
  <c r="H769"/>
  <c r="G769"/>
  <c r="H768"/>
  <c r="G768" s="1"/>
  <c r="H767"/>
  <c r="G767" s="1"/>
  <c r="H765"/>
  <c r="G765" s="1"/>
  <c r="H757"/>
  <c r="G757" s="1"/>
  <c r="H751"/>
  <c r="G751"/>
  <c r="H745"/>
  <c r="G745" s="1"/>
  <c r="H742"/>
  <c r="G742"/>
  <c r="H736"/>
  <c r="G736" s="1"/>
  <c r="H726"/>
  <c r="G726"/>
  <c r="I724"/>
  <c r="H723"/>
  <c r="G723" s="1"/>
  <c r="I700"/>
  <c r="I689" s="1"/>
  <c r="I687" s="1"/>
  <c r="H700"/>
  <c r="G700" s="1"/>
  <c r="H699"/>
  <c r="G699" s="1"/>
  <c r="H698"/>
  <c r="G698" s="1"/>
  <c r="G697"/>
  <c r="G696"/>
  <c r="G695"/>
  <c r="G694"/>
  <c r="G693"/>
  <c r="G692"/>
  <c r="G691"/>
  <c r="I686"/>
  <c r="H685"/>
  <c r="H684" s="1"/>
  <c r="G684" s="1"/>
  <c r="G685"/>
  <c r="I681"/>
  <c r="G681" s="1"/>
  <c r="H680"/>
  <c r="G680"/>
  <c r="H655"/>
  <c r="I645"/>
  <c r="G645" s="1"/>
  <c r="I644"/>
  <c r="G644" s="1"/>
  <c r="H643"/>
  <c r="G643" s="1"/>
  <c r="H642"/>
  <c r="G642" s="1"/>
  <c r="H641"/>
  <c r="G641" s="1"/>
  <c r="H640"/>
  <c r="H637" s="1"/>
  <c r="H639"/>
  <c r="G639" s="1"/>
  <c r="G632"/>
  <c r="G631"/>
  <c r="G630"/>
  <c r="G629"/>
  <c r="G628"/>
  <c r="G627"/>
  <c r="G626"/>
  <c r="G625"/>
  <c r="G624"/>
  <c r="G623"/>
  <c r="G622"/>
  <c r="G621"/>
  <c r="G620"/>
  <c r="H619"/>
  <c r="G619" s="1"/>
  <c r="G618"/>
  <c r="G616"/>
  <c r="H615"/>
  <c r="G615" s="1"/>
  <c r="H614"/>
  <c r="G614" s="1"/>
  <c r="H613"/>
  <c r="H611" s="1"/>
  <c r="G610"/>
  <c r="G609"/>
  <c r="G608"/>
  <c r="G607"/>
  <c r="G606"/>
  <c r="H604"/>
  <c r="G604" s="1"/>
  <c r="H603"/>
  <c r="G603" s="1"/>
  <c r="H596"/>
  <c r="G596" s="1"/>
  <c r="I592"/>
  <c r="H578"/>
  <c r="G578" s="1"/>
  <c r="H577"/>
  <c r="G577" s="1"/>
  <c r="H576"/>
  <c r="G576" s="1"/>
  <c r="H575"/>
  <c r="G575" s="1"/>
  <c r="H574"/>
  <c r="G574" s="1"/>
  <c r="H573"/>
  <c r="G573" s="1"/>
  <c r="I570"/>
  <c r="G570" s="1"/>
  <c r="I569"/>
  <c r="G569" s="1"/>
  <c r="H568"/>
  <c r="G568" s="1"/>
  <c r="H567"/>
  <c r="G567" s="1"/>
  <c r="H566"/>
  <c r="G566" s="1"/>
  <c r="I564"/>
  <c r="H559"/>
  <c r="G559" s="1"/>
  <c r="I558"/>
  <c r="G558" s="1"/>
  <c r="I557"/>
  <c r="G557"/>
  <c r="H556"/>
  <c r="G556" s="1"/>
  <c r="G555"/>
  <c r="G554"/>
  <c r="G553"/>
  <c r="G552"/>
  <c r="G551"/>
  <c r="G550"/>
  <c r="G549"/>
  <c r="I544"/>
  <c r="G544" s="1"/>
  <c r="I543"/>
  <c r="G543" s="1"/>
  <c r="I542"/>
  <c r="G542" s="1"/>
  <c r="G541"/>
  <c r="H540"/>
  <c r="G540"/>
  <c r="H539"/>
  <c r="G539" s="1"/>
  <c r="H538"/>
  <c r="G538" s="1"/>
  <c r="H537"/>
  <c r="G537" s="1"/>
  <c r="H536"/>
  <c r="G536"/>
  <c r="H535"/>
  <c r="G535" s="1"/>
  <c r="H534"/>
  <c r="G534" s="1"/>
  <c r="H533"/>
  <c r="G533" s="1"/>
  <c r="I526"/>
  <c r="I452"/>
  <c r="H452"/>
  <c r="G452" s="1"/>
  <c r="G445"/>
  <c r="E445"/>
  <c r="G444"/>
  <c r="I442"/>
  <c r="G442"/>
  <c r="I440"/>
  <c r="G440" s="1"/>
  <c r="I439"/>
  <c r="G439"/>
  <c r="I438"/>
  <c r="H437"/>
  <c r="G437" s="1"/>
  <c r="H436"/>
  <c r="G436" s="1"/>
  <c r="H435"/>
  <c r="G435" s="1"/>
  <c r="H434"/>
  <c r="G434" s="1"/>
  <c r="I429"/>
  <c r="I425" s="1"/>
  <c r="I428"/>
  <c r="G428" s="1"/>
  <c r="H427"/>
  <c r="H425" s="1"/>
  <c r="H423" s="1"/>
  <c r="I416"/>
  <c r="G416" s="1"/>
  <c r="I415"/>
  <c r="G415" s="1"/>
  <c r="H414"/>
  <c r="H413"/>
  <c r="G413" s="1"/>
  <c r="I406"/>
  <c r="G406" s="1"/>
  <c r="I405"/>
  <c r="G405"/>
  <c r="H404"/>
  <c r="G404" s="1"/>
  <c r="H403"/>
  <c r="G403" s="1"/>
  <c r="H402"/>
  <c r="G402" s="1"/>
  <c r="H401"/>
  <c r="G401"/>
  <c r="I370"/>
  <c r="G370"/>
  <c r="I369"/>
  <c r="G369" s="1"/>
  <c r="E369"/>
  <c r="H368"/>
  <c r="G368" s="1"/>
  <c r="H367"/>
  <c r="G367" s="1"/>
  <c r="H366"/>
  <c r="G366" s="1"/>
  <c r="H365"/>
  <c r="G365"/>
  <c r="I363"/>
  <c r="I361" s="1"/>
  <c r="H363"/>
  <c r="G363" s="1"/>
  <c r="I358"/>
  <c r="G358" s="1"/>
  <c r="I357"/>
  <c r="G357"/>
  <c r="H355"/>
  <c r="H353"/>
  <c r="I352"/>
  <c r="G352"/>
  <c r="H351"/>
  <c r="G351" s="1"/>
  <c r="I349"/>
  <c r="H349"/>
  <c r="I348"/>
  <c r="G348" s="1"/>
  <c r="I346"/>
  <c r="I329" s="1"/>
  <c r="H346"/>
  <c r="H329"/>
  <c r="I328"/>
  <c r="G328"/>
  <c r="I327"/>
  <c r="G327" s="1"/>
  <c r="I309"/>
  <c r="H309"/>
  <c r="G309"/>
  <c r="I303"/>
  <c r="G303" s="1"/>
  <c r="H303"/>
  <c r="I286"/>
  <c r="I282" s="1"/>
  <c r="H285"/>
  <c r="G285" s="1"/>
  <c r="H284"/>
  <c r="I266"/>
  <c r="H266"/>
  <c r="G266" s="1"/>
  <c r="I261"/>
  <c r="G261"/>
  <c r="I260"/>
  <c r="G260" s="1"/>
  <c r="H252"/>
  <c r="I239"/>
  <c r="G239" s="1"/>
  <c r="H238"/>
  <c r="H237"/>
  <c r="G237"/>
  <c r="E237"/>
  <c r="H236"/>
  <c r="G236" s="1"/>
  <c r="H234"/>
  <c r="H232" s="1"/>
  <c r="I222"/>
  <c r="H222"/>
  <c r="G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/>
  <c r="H101"/>
  <c r="G101" s="1"/>
  <c r="H100"/>
  <c r="G100" s="1"/>
  <c r="I98"/>
  <c r="I96" s="1"/>
  <c r="H83"/>
  <c r="G83" s="1"/>
  <c r="H82"/>
  <c r="G82" s="1"/>
  <c r="H81"/>
  <c r="G81" s="1"/>
  <c r="H80"/>
  <c r="G80" s="1"/>
  <c r="H79"/>
  <c r="G79"/>
  <c r="H78"/>
  <c r="G78" s="1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G15" s="1"/>
  <c r="D97" i="24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F72"/>
  <c r="F66" s="1"/>
  <c r="F55" s="1"/>
  <c r="E71"/>
  <c r="D71"/>
  <c r="D70"/>
  <c r="D68"/>
  <c r="E66"/>
  <c r="E55" s="1"/>
  <c r="D65"/>
  <c r="D64"/>
  <c r="F62"/>
  <c r="E62"/>
  <c r="D62" s="1"/>
  <c r="D61"/>
  <c r="D60"/>
  <c r="D59"/>
  <c r="F57"/>
  <c r="D57"/>
  <c r="F51"/>
  <c r="E51"/>
  <c r="D51" s="1"/>
  <c r="F47"/>
  <c r="E47"/>
  <c r="E45" s="1"/>
  <c r="D47"/>
  <c r="F45"/>
  <c r="F41"/>
  <c r="D41" s="1"/>
  <c r="F37"/>
  <c r="D37"/>
  <c r="D32"/>
  <c r="D31"/>
  <c r="F29"/>
  <c r="D29"/>
  <c r="F229" i="23"/>
  <c r="D229" s="1"/>
  <c r="F228"/>
  <c r="D228" s="1"/>
  <c r="F227"/>
  <c r="D227" s="1"/>
  <c r="F226"/>
  <c r="F224" s="1"/>
  <c r="D224" s="1"/>
  <c r="F223"/>
  <c r="D223"/>
  <c r="F221"/>
  <c r="D221" s="1"/>
  <c r="F220"/>
  <c r="F219"/>
  <c r="F218"/>
  <c r="F216" s="1"/>
  <c r="D216" s="1"/>
  <c r="F215"/>
  <c r="F213" s="1"/>
  <c r="D213" s="1"/>
  <c r="F212"/>
  <c r="F211"/>
  <c r="F208" s="1"/>
  <c r="F210"/>
  <c r="D210" s="1"/>
  <c r="F205"/>
  <c r="D205"/>
  <c r="F204"/>
  <c r="D204" s="1"/>
  <c r="F203"/>
  <c r="D203" s="1"/>
  <c r="F202"/>
  <c r="F200" s="1"/>
  <c r="D200" s="1"/>
  <c r="F199"/>
  <c r="F197" s="1"/>
  <c r="D197" s="1"/>
  <c r="F196"/>
  <c r="D196" s="1"/>
  <c r="F195"/>
  <c r="D195"/>
  <c r="F194"/>
  <c r="D194" s="1"/>
  <c r="F193"/>
  <c r="D193" s="1"/>
  <c r="F191"/>
  <c r="D191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E167" s="1"/>
  <c r="E166"/>
  <c r="D166"/>
  <c r="E164"/>
  <c r="D164" s="1"/>
  <c r="E163"/>
  <c r="E161" s="1"/>
  <c r="D161" s="1"/>
  <c r="E160"/>
  <c r="D160" s="1"/>
  <c r="E159"/>
  <c r="E156"/>
  <c r="E154" s="1"/>
  <c r="D154" s="1"/>
  <c r="E153"/>
  <c r="D153" s="1"/>
  <c r="E152"/>
  <c r="D152" s="1"/>
  <c r="E151"/>
  <c r="D151" s="1"/>
  <c r="E150"/>
  <c r="E148" s="1"/>
  <c r="D148" s="1"/>
  <c r="E147"/>
  <c r="D147"/>
  <c r="E146"/>
  <c r="E144" s="1"/>
  <c r="E141"/>
  <c r="D141" s="1"/>
  <c r="E139"/>
  <c r="D139" s="1"/>
  <c r="E138"/>
  <c r="D138" s="1"/>
  <c r="D137"/>
  <c r="E136"/>
  <c r="D136" s="1"/>
  <c r="E135"/>
  <c r="E132"/>
  <c r="D132" s="1"/>
  <c r="E131"/>
  <c r="E129" s="1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 s="1"/>
  <c r="E107"/>
  <c r="D107" s="1"/>
  <c r="E106"/>
  <c r="D106" s="1"/>
  <c r="E105"/>
  <c r="E102"/>
  <c r="D102" s="1"/>
  <c r="E101"/>
  <c r="D101" s="1"/>
  <c r="E98"/>
  <c r="D98" s="1"/>
  <c r="E97"/>
  <c r="E95" s="1"/>
  <c r="E92"/>
  <c r="D92" s="1"/>
  <c r="E91"/>
  <c r="E88"/>
  <c r="D88" s="1"/>
  <c r="E87"/>
  <c r="D87" s="1"/>
  <c r="E82"/>
  <c r="D82" s="1"/>
  <c r="E81"/>
  <c r="D81" s="1"/>
  <c r="E80"/>
  <c r="E78" s="1"/>
  <c r="D78" s="1"/>
  <c r="E77"/>
  <c r="D77" s="1"/>
  <c r="E76"/>
  <c r="D76" s="1"/>
  <c r="E73"/>
  <c r="D73" s="1"/>
  <c r="E72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D57" s="1"/>
  <c r="E56"/>
  <c r="D56" s="1"/>
  <c r="E54"/>
  <c r="D54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1"/>
  <c r="E19" s="1"/>
  <c r="D21"/>
  <c r="E18"/>
  <c r="D18" s="1"/>
  <c r="E17"/>
  <c r="D17" s="1"/>
  <c r="E16"/>
  <c r="H307" i="22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F257"/>
  <c r="G256"/>
  <c r="F256" s="1"/>
  <c r="H254"/>
  <c r="F253"/>
  <c r="F252"/>
  <c r="H250"/>
  <c r="G250"/>
  <c r="F250" s="1"/>
  <c r="H249"/>
  <c r="H246" s="1"/>
  <c r="G249"/>
  <c r="G248"/>
  <c r="F248" s="1"/>
  <c r="F245"/>
  <c r="H244"/>
  <c r="H242" s="1"/>
  <c r="G244"/>
  <c r="G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G224" s="1"/>
  <c r="F227"/>
  <c r="H226"/>
  <c r="H224" s="1"/>
  <c r="G226"/>
  <c r="F223"/>
  <c r="F222"/>
  <c r="F221"/>
  <c r="H220"/>
  <c r="G220"/>
  <c r="H219"/>
  <c r="G219"/>
  <c r="F218"/>
  <c r="H217"/>
  <c r="H215" s="1"/>
  <c r="G217"/>
  <c r="H214"/>
  <c r="H212" s="1"/>
  <c r="G214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H171"/>
  <c r="G171"/>
  <c r="F171" s="1"/>
  <c r="H169"/>
  <c r="F168"/>
  <c r="H166"/>
  <c r="G166"/>
  <c r="F166"/>
  <c r="H165"/>
  <c r="H163" s="1"/>
  <c r="G165"/>
  <c r="G163"/>
  <c r="H160"/>
  <c r="H158" s="1"/>
  <c r="G160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G145"/>
  <c r="G143" s="1"/>
  <c r="F143" s="1"/>
  <c r="H140"/>
  <c r="H138" s="1"/>
  <c r="G140"/>
  <c r="G138" s="1"/>
  <c r="F138" s="1"/>
  <c r="H137"/>
  <c r="G137"/>
  <c r="F136"/>
  <c r="H135"/>
  <c r="G135"/>
  <c r="F134"/>
  <c r="F133"/>
  <c r="F132"/>
  <c r="F131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H100" s="1"/>
  <c r="F102"/>
  <c r="G100"/>
  <c r="F99"/>
  <c r="F98"/>
  <c r="F97"/>
  <c r="H96"/>
  <c r="H94" s="1"/>
  <c r="G96"/>
  <c r="G94" s="1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0"/>
  <c r="H28"/>
  <c r="G28"/>
  <c r="F28" s="1"/>
  <c r="F27"/>
  <c r="H25"/>
  <c r="G25"/>
  <c r="F25" s="1"/>
  <c r="H24"/>
  <c r="H20" s="1"/>
  <c r="G24"/>
  <c r="F24" s="1"/>
  <c r="F23"/>
  <c r="F22"/>
  <c r="G20"/>
  <c r="F19"/>
  <c r="F18"/>
  <c r="H16"/>
  <c r="G16"/>
  <c r="F16" s="1"/>
  <c r="F15"/>
  <c r="F14"/>
  <c r="H13"/>
  <c r="H11" s="1"/>
  <c r="G13"/>
  <c r="E125" i="21"/>
  <c r="D125" s="1"/>
  <c r="D122" s="1"/>
  <c r="F124"/>
  <c r="D124" s="1"/>
  <c r="F121"/>
  <c r="D121" s="1"/>
  <c r="F120"/>
  <c r="E116"/>
  <c r="D116" s="1"/>
  <c r="E114"/>
  <c r="E113" s="1"/>
  <c r="D113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D81" s="1"/>
  <c r="E78"/>
  <c r="D78"/>
  <c r="F76"/>
  <c r="D76" s="1"/>
  <c r="F72"/>
  <c r="F71" s="1"/>
  <c r="D71" s="1"/>
  <c r="E69"/>
  <c r="D69" s="1"/>
  <c r="D68"/>
  <c r="E67"/>
  <c r="E66"/>
  <c r="D66" s="1"/>
  <c r="E65"/>
  <c r="F63"/>
  <c r="F62" s="1"/>
  <c r="E60"/>
  <c r="D60" s="1"/>
  <c r="F58"/>
  <c r="D58"/>
  <c r="E56"/>
  <c r="D56" s="1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E20"/>
  <c r="D20" s="1"/>
  <c r="E17"/>
  <c r="D17" s="1"/>
  <c r="E16"/>
  <c r="D16" s="1"/>
  <c r="E15"/>
  <c r="D15" s="1"/>
  <c r="R309" i="19"/>
  <c r="Q309"/>
  <c r="I309" s="1"/>
  <c r="P309"/>
  <c r="N309"/>
  <c r="M309"/>
  <c r="L309"/>
  <c r="H309" s="1"/>
  <c r="K309"/>
  <c r="J309"/>
  <c r="G309"/>
  <c r="R307"/>
  <c r="P307"/>
  <c r="P305" s="1"/>
  <c r="P10" s="1"/>
  <c r="N307"/>
  <c r="M307"/>
  <c r="K307"/>
  <c r="G307" s="1"/>
  <c r="J307"/>
  <c r="R305"/>
  <c r="O305"/>
  <c r="N305"/>
  <c r="M305"/>
  <c r="K305"/>
  <c r="J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J294"/>
  <c r="I294"/>
  <c r="H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R273"/>
  <c r="Q273"/>
  <c r="P273"/>
  <c r="O273"/>
  <c r="N273"/>
  <c r="M273"/>
  <c r="L273"/>
  <c r="J273"/>
  <c r="I273"/>
  <c r="H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N242" s="1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H262" s="1"/>
  <c r="K262"/>
  <c r="I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L256"/>
  <c r="H256" s="1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K248"/>
  <c r="J248"/>
  <c r="I248"/>
  <c r="G248"/>
  <c r="J247"/>
  <c r="I247"/>
  <c r="H247"/>
  <c r="G247"/>
  <c r="R246"/>
  <c r="Q246"/>
  <c r="P246"/>
  <c r="O246"/>
  <c r="N246"/>
  <c r="M246"/>
  <c r="L246"/>
  <c r="H246" s="1"/>
  <c r="K246"/>
  <c r="G246" s="1"/>
  <c r="J246"/>
  <c r="I246"/>
  <c r="R244"/>
  <c r="Q244"/>
  <c r="P244"/>
  <c r="O244"/>
  <c r="N244"/>
  <c r="M244"/>
  <c r="L244"/>
  <c r="H244" s="1"/>
  <c r="J244"/>
  <c r="I244"/>
  <c r="Q242"/>
  <c r="P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L235"/>
  <c r="H235" s="1"/>
  <c r="K235"/>
  <c r="G235" s="1"/>
  <c r="J235"/>
  <c r="I235"/>
  <c r="N234"/>
  <c r="M234"/>
  <c r="L234"/>
  <c r="K234"/>
  <c r="G234" s="1"/>
  <c r="J234"/>
  <c r="I234"/>
  <c r="H234"/>
  <c r="J233"/>
  <c r="I233"/>
  <c r="H233"/>
  <c r="G233"/>
  <c r="R231"/>
  <c r="Q231"/>
  <c r="P231"/>
  <c r="O231"/>
  <c r="N231"/>
  <c r="M231"/>
  <c r="L231"/>
  <c r="K231"/>
  <c r="G231" s="1"/>
  <c r="J231"/>
  <c r="I231"/>
  <c r="H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Q228"/>
  <c r="P228"/>
  <c r="O228"/>
  <c r="N228"/>
  <c r="M228"/>
  <c r="L228"/>
  <c r="H228" s="1"/>
  <c r="K228"/>
  <c r="J228"/>
  <c r="I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O221"/>
  <c r="N221"/>
  <c r="M221"/>
  <c r="L221"/>
  <c r="K221"/>
  <c r="G221" s="1"/>
  <c r="J221"/>
  <c r="I221"/>
  <c r="H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G217" s="1"/>
  <c r="J217"/>
  <c r="I217"/>
  <c r="H217"/>
  <c r="R216"/>
  <c r="Q216"/>
  <c r="P216"/>
  <c r="O216"/>
  <c r="N216"/>
  <c r="M216"/>
  <c r="L216"/>
  <c r="H216" s="1"/>
  <c r="K216"/>
  <c r="G216" s="1"/>
  <c r="J216"/>
  <c r="I216"/>
  <c r="R214"/>
  <c r="Q214"/>
  <c r="P214"/>
  <c r="O214"/>
  <c r="N214"/>
  <c r="M214"/>
  <c r="L214"/>
  <c r="K214"/>
  <c r="G214" s="1"/>
  <c r="J214"/>
  <c r="I214"/>
  <c r="H214"/>
  <c r="R212"/>
  <c r="Q212"/>
  <c r="P212"/>
  <c r="O212"/>
  <c r="N212"/>
  <c r="M212"/>
  <c r="L212"/>
  <c r="K212"/>
  <c r="G212" s="1"/>
  <c r="J212"/>
  <c r="I212"/>
  <c r="H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G165" s="1"/>
  <c r="J165"/>
  <c r="I165"/>
  <c r="R163"/>
  <c r="Q163"/>
  <c r="P163"/>
  <c r="O163"/>
  <c r="N163"/>
  <c r="M163"/>
  <c r="K163"/>
  <c r="G163" s="1"/>
  <c r="J163"/>
  <c r="I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G147" s="1"/>
  <c r="J147"/>
  <c r="I147"/>
  <c r="H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H143" s="1"/>
  <c r="K143"/>
  <c r="G143" s="1"/>
  <c r="J143"/>
  <c r="I143"/>
  <c r="R142"/>
  <c r="Q142"/>
  <c r="P142"/>
  <c r="O142"/>
  <c r="N142"/>
  <c r="M142"/>
  <c r="L142"/>
  <c r="K142"/>
  <c r="G142" s="1"/>
  <c r="J142"/>
  <c r="I142"/>
  <c r="H142"/>
  <c r="R140"/>
  <c r="Q140"/>
  <c r="P140"/>
  <c r="O140"/>
  <c r="N140"/>
  <c r="M140"/>
  <c r="L140"/>
  <c r="H140" s="1"/>
  <c r="K140"/>
  <c r="J140"/>
  <c r="I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G131" s="1"/>
  <c r="J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G105" s="1"/>
  <c r="J105"/>
  <c r="I105"/>
  <c r="J104"/>
  <c r="I104"/>
  <c r="H104"/>
  <c r="G104"/>
  <c r="R102"/>
  <c r="Q102"/>
  <c r="P102"/>
  <c r="O102"/>
  <c r="G102" s="1"/>
  <c r="N102"/>
  <c r="M102"/>
  <c r="L102"/>
  <c r="K102"/>
  <c r="J102"/>
  <c r="I102"/>
  <c r="H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G98" s="1"/>
  <c r="J98"/>
  <c r="I98"/>
  <c r="H98"/>
  <c r="R96"/>
  <c r="Q96"/>
  <c r="P96"/>
  <c r="O96"/>
  <c r="N96"/>
  <c r="M96"/>
  <c r="L96"/>
  <c r="K96"/>
  <c r="G96" s="1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P90"/>
  <c r="O90"/>
  <c r="N90"/>
  <c r="M90"/>
  <c r="L90"/>
  <c r="K90"/>
  <c r="J90"/>
  <c r="I90"/>
  <c r="H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H35" s="1"/>
  <c r="K35"/>
  <c r="G35" s="1"/>
  <c r="J35"/>
  <c r="I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Q13"/>
  <c r="P13"/>
  <c r="O13"/>
  <c r="N13"/>
  <c r="M13"/>
  <c r="L13"/>
  <c r="H13" s="1"/>
  <c r="K13"/>
  <c r="G13" s="1"/>
  <c r="J13"/>
  <c r="I13"/>
  <c r="R11"/>
  <c r="Q11"/>
  <c r="P11"/>
  <c r="O11"/>
  <c r="N11"/>
  <c r="M11"/>
  <c r="L11"/>
  <c r="H11" s="1"/>
  <c r="K11"/>
  <c r="G11" s="1"/>
  <c r="J11"/>
  <c r="I11"/>
  <c r="M10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G143" s="1"/>
  <c r="G145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H787" i="30" l="1"/>
  <c r="G789"/>
  <c r="G252"/>
  <c r="H397"/>
  <c r="G397" s="1"/>
  <c r="G399"/>
  <c r="I359"/>
  <c r="I353"/>
  <c r="I220" s="1"/>
  <c r="I8" s="1"/>
  <c r="G355"/>
  <c r="G409"/>
  <c r="H407"/>
  <c r="G407" s="1"/>
  <c r="G684"/>
  <c r="H682"/>
  <c r="G682" s="1"/>
  <c r="G765"/>
  <c r="H763"/>
  <c r="G763" s="1"/>
  <c r="H594"/>
  <c r="H601"/>
  <c r="G601" s="1"/>
  <c r="H11"/>
  <c r="H96"/>
  <c r="G96" s="1"/>
  <c r="G222"/>
  <c r="H232"/>
  <c r="G232" s="1"/>
  <c r="G282"/>
  <c r="H349"/>
  <c r="G357"/>
  <c r="H361"/>
  <c r="G401"/>
  <c r="G425"/>
  <c r="G432"/>
  <c r="G439"/>
  <c r="H531"/>
  <c r="G547"/>
  <c r="G557"/>
  <c r="H635"/>
  <c r="G685"/>
  <c r="H687"/>
  <c r="G687" s="1"/>
  <c r="G726"/>
  <c r="G767"/>
  <c r="G791"/>
  <c r="D45" i="29"/>
  <c r="E33"/>
  <c r="F35"/>
  <c r="D51"/>
  <c r="E55"/>
  <c r="D55" s="1"/>
  <c r="F173" i="28"/>
  <c r="D175"/>
  <c r="D208"/>
  <c r="F206"/>
  <c r="D206" s="1"/>
  <c r="D144"/>
  <c r="E85"/>
  <c r="E115"/>
  <c r="D115" s="1"/>
  <c r="D43"/>
  <c r="E148"/>
  <c r="D148" s="1"/>
  <c r="F191"/>
  <c r="D191" s="1"/>
  <c r="E14"/>
  <c r="D21"/>
  <c r="E27"/>
  <c r="E36"/>
  <c r="D36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74"/>
  <c r="D74" s="1"/>
  <c r="E129"/>
  <c r="F163" i="27"/>
  <c r="G161"/>
  <c r="F161" s="1"/>
  <c r="F303"/>
  <c r="F11"/>
  <c r="G9"/>
  <c r="F158"/>
  <c r="G141"/>
  <c r="F141" s="1"/>
  <c r="F246"/>
  <c r="G240"/>
  <c r="F240" s="1"/>
  <c r="G210"/>
  <c r="F210" s="1"/>
  <c r="H8"/>
  <c r="F181"/>
  <c r="F271"/>
  <c r="F212"/>
  <c r="G88"/>
  <c r="F88" s="1"/>
  <c r="G20"/>
  <c r="F20" s="1"/>
  <c r="F46"/>
  <c r="F160"/>
  <c r="F260"/>
  <c r="F305"/>
  <c r="E21" i="26"/>
  <c r="D21" s="1"/>
  <c r="D23"/>
  <c r="D119"/>
  <c r="F74"/>
  <c r="F53"/>
  <c r="D62"/>
  <c r="D64"/>
  <c r="E53"/>
  <c r="D53" s="1"/>
  <c r="E46"/>
  <c r="D46" s="1"/>
  <c r="E74"/>
  <c r="D74" s="1"/>
  <c r="D81"/>
  <c r="E122"/>
  <c r="H617" i="25"/>
  <c r="G617" s="1"/>
  <c r="I637"/>
  <c r="I635" s="1"/>
  <c r="I633" s="1"/>
  <c r="E23" i="21"/>
  <c r="F13" i="22"/>
  <c r="F33"/>
  <c r="F135"/>
  <c r="H129"/>
  <c r="F220"/>
  <c r="E36" i="23"/>
  <c r="D36" s="1"/>
  <c r="E70"/>
  <c r="D70" s="1"/>
  <c r="E85"/>
  <c r="D131"/>
  <c r="D150"/>
  <c r="D169"/>
  <c r="D167" s="1"/>
  <c r="D226"/>
  <c r="I13" i="25"/>
  <c r="I11" s="1"/>
  <c r="F160" i="22"/>
  <c r="H161"/>
  <c r="G172"/>
  <c r="F172" s="1"/>
  <c r="E22" i="23"/>
  <c r="E41"/>
  <c r="D41" s="1"/>
  <c r="E51"/>
  <c r="D51" s="1"/>
  <c r="E89"/>
  <c r="D89" s="1"/>
  <c r="E99"/>
  <c r="D99" s="1"/>
  <c r="E133"/>
  <c r="E157"/>
  <c r="D157" s="1"/>
  <c r="F175"/>
  <c r="F180"/>
  <c r="D180" s="1"/>
  <c r="F185"/>
  <c r="D185" s="1"/>
  <c r="D215"/>
  <c r="H282" i="25"/>
  <c r="E18" i="21"/>
  <c r="D18" s="1"/>
  <c r="G158" i="22"/>
  <c r="F212"/>
  <c r="F219"/>
  <c r="G254"/>
  <c r="F254" s="1"/>
  <c r="F260"/>
  <c r="E14" i="23"/>
  <c r="D14" s="1"/>
  <c r="E74"/>
  <c r="D74" s="1"/>
  <c r="E103"/>
  <c r="D103" s="1"/>
  <c r="E115"/>
  <c r="D115" s="1"/>
  <c r="D163"/>
  <c r="G258" i="25"/>
  <c r="I280"/>
  <c r="H361"/>
  <c r="G361" s="1"/>
  <c r="H399"/>
  <c r="H397" s="1"/>
  <c r="I411"/>
  <c r="I432"/>
  <c r="I430" s="1"/>
  <c r="H531"/>
  <c r="H571"/>
  <c r="G571" s="1"/>
  <c r="H787"/>
  <c r="G787" s="1"/>
  <c r="G346"/>
  <c r="G349"/>
  <c r="I359"/>
  <c r="I399"/>
  <c r="I397" s="1"/>
  <c r="H411"/>
  <c r="H409" s="1"/>
  <c r="G399"/>
  <c r="I423"/>
  <c r="G423" s="1"/>
  <c r="G425"/>
  <c r="H635"/>
  <c r="H280"/>
  <c r="G282"/>
  <c r="H605"/>
  <c r="G605" s="1"/>
  <c r="G611"/>
  <c r="G329"/>
  <c r="I9"/>
  <c r="H73"/>
  <c r="H13"/>
  <c r="H98"/>
  <c r="G284"/>
  <c r="G286"/>
  <c r="G414"/>
  <c r="G427"/>
  <c r="H564"/>
  <c r="G564" s="1"/>
  <c r="G640"/>
  <c r="H689"/>
  <c r="I258"/>
  <c r="I252" s="1"/>
  <c r="G252" s="1"/>
  <c r="I409"/>
  <c r="H432"/>
  <c r="H529"/>
  <c r="I531"/>
  <c r="I529" s="1"/>
  <c r="H547"/>
  <c r="H594"/>
  <c r="H601"/>
  <c r="G601" s="1"/>
  <c r="H682"/>
  <c r="G682" s="1"/>
  <c r="H763"/>
  <c r="G763" s="1"/>
  <c r="H785"/>
  <c r="G785" s="1"/>
  <c r="I234"/>
  <c r="I232" s="1"/>
  <c r="I355"/>
  <c r="G429"/>
  <c r="G613"/>
  <c r="I547"/>
  <c r="I545" s="1"/>
  <c r="D45" i="24"/>
  <c r="E33"/>
  <c r="D88"/>
  <c r="E82"/>
  <c r="D55"/>
  <c r="F35"/>
  <c r="D66"/>
  <c r="D72"/>
  <c r="D27" i="23"/>
  <c r="D95"/>
  <c r="E93"/>
  <c r="D93" s="1"/>
  <c r="F206"/>
  <c r="D206" s="1"/>
  <c r="D208"/>
  <c r="E142"/>
  <c r="D142" s="1"/>
  <c r="D144"/>
  <c r="E83"/>
  <c r="D83" s="1"/>
  <c r="D133"/>
  <c r="E127"/>
  <c r="D127" s="1"/>
  <c r="F173"/>
  <c r="D175"/>
  <c r="E12"/>
  <c r="D16"/>
  <c r="D29"/>
  <c r="D38"/>
  <c r="D43"/>
  <c r="D60"/>
  <c r="D72"/>
  <c r="D80"/>
  <c r="D85"/>
  <c r="D91"/>
  <c r="D97"/>
  <c r="D105"/>
  <c r="D135"/>
  <c r="D146"/>
  <c r="D156"/>
  <c r="D159"/>
  <c r="D177"/>
  <c r="D182"/>
  <c r="D187"/>
  <c r="D199"/>
  <c r="D202"/>
  <c r="F158" i="22"/>
  <c r="G215"/>
  <c r="F215" s="1"/>
  <c r="E43" i="21"/>
  <c r="D43" s="1"/>
  <c r="E122"/>
  <c r="G31" i="22"/>
  <c r="F31" s="1"/>
  <c r="H88"/>
  <c r="F163"/>
  <c r="H210"/>
  <c r="F224"/>
  <c r="G258"/>
  <c r="F258" s="1"/>
  <c r="F20"/>
  <c r="E64" i="21"/>
  <c r="D64" s="1"/>
  <c r="D72"/>
  <c r="D114"/>
  <c r="H9" i="22"/>
  <c r="G113"/>
  <c r="G88" s="1"/>
  <c r="F88" s="1"/>
  <c r="F137"/>
  <c r="F140"/>
  <c r="H141"/>
  <c r="F165"/>
  <c r="F226"/>
  <c r="H240"/>
  <c r="F249"/>
  <c r="E13" i="21"/>
  <c r="D13" s="1"/>
  <c r="F119"/>
  <c r="D119" s="1"/>
  <c r="G11" i="22"/>
  <c r="F96"/>
  <c r="F145"/>
  <c r="F214"/>
  <c r="F217"/>
  <c r="F228"/>
  <c r="F244"/>
  <c r="G303"/>
  <c r="F303" s="1"/>
  <c r="F305"/>
  <c r="F100"/>
  <c r="F113"/>
  <c r="G271"/>
  <c r="H271"/>
  <c r="F64"/>
  <c r="F103"/>
  <c r="F183"/>
  <c r="F242"/>
  <c r="F273"/>
  <c r="F294"/>
  <c r="F307"/>
  <c r="F69"/>
  <c r="G129"/>
  <c r="F129" s="1"/>
  <c r="G141"/>
  <c r="F141" s="1"/>
  <c r="G169"/>
  <c r="G229"/>
  <c r="F229" s="1"/>
  <c r="G246"/>
  <c r="F246" s="1"/>
  <c r="D23" i="21"/>
  <c r="E21"/>
  <c r="D21" s="1"/>
  <c r="F53"/>
  <c r="D62"/>
  <c r="E10"/>
  <c r="D24"/>
  <c r="D65"/>
  <c r="D120"/>
  <c r="E46"/>
  <c r="D46" s="1"/>
  <c r="E85"/>
  <c r="D85" s="1"/>
  <c r="E90"/>
  <c r="D90" s="1"/>
  <c r="E89" s="1"/>
  <c r="D89" s="1"/>
  <c r="F122"/>
  <c r="D63"/>
  <c r="E80"/>
  <c r="N10" i="19"/>
  <c r="L163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G635" i="30" l="1"/>
  <c r="H633"/>
  <c r="G633" s="1"/>
  <c r="G361"/>
  <c r="H359"/>
  <c r="G359" s="1"/>
  <c r="G787"/>
  <c r="H785"/>
  <c r="G785" s="1"/>
  <c r="G531"/>
  <c r="H529"/>
  <c r="G11"/>
  <c r="H9"/>
  <c r="G349"/>
  <c r="H329"/>
  <c r="G329" s="1"/>
  <c r="H724"/>
  <c r="G724" s="1"/>
  <c r="G353"/>
  <c r="H592"/>
  <c r="G592" s="1"/>
  <c r="G594"/>
  <c r="D33" i="29"/>
  <c r="E27"/>
  <c r="F33"/>
  <c r="F27" s="1"/>
  <c r="F25" s="1"/>
  <c r="F23" s="1"/>
  <c r="E10" s="1"/>
  <c r="D35"/>
  <c r="D95" i="28"/>
  <c r="E93"/>
  <c r="D93" s="1"/>
  <c r="D14"/>
  <c r="E12"/>
  <c r="D129"/>
  <c r="E127"/>
  <c r="D127" s="1"/>
  <c r="D70"/>
  <c r="E68"/>
  <c r="D68" s="1"/>
  <c r="F171"/>
  <c r="D173"/>
  <c r="E142"/>
  <c r="D142" s="1"/>
  <c r="D27"/>
  <c r="E25"/>
  <c r="D25" s="1"/>
  <c r="D85"/>
  <c r="E83"/>
  <c r="D83" s="1"/>
  <c r="G8" i="27"/>
  <c r="F8" s="1"/>
  <c r="F9"/>
  <c r="E10" i="26"/>
  <c r="F8"/>
  <c r="G397" i="25"/>
  <c r="H359"/>
  <c r="G359" s="1"/>
  <c r="E68" i="23"/>
  <c r="D68" s="1"/>
  <c r="H724" i="25"/>
  <c r="G724" s="1"/>
  <c r="I527"/>
  <c r="G637"/>
  <c r="E25" i="23"/>
  <c r="D25" s="1"/>
  <c r="G280" i="25"/>
  <c r="G411"/>
  <c r="G234"/>
  <c r="H545"/>
  <c r="G545" s="1"/>
  <c r="G547"/>
  <c r="I407"/>
  <c r="G409"/>
  <c r="H63"/>
  <c r="G63" s="1"/>
  <c r="G73"/>
  <c r="G529"/>
  <c r="G98"/>
  <c r="H96"/>
  <c r="G96" s="1"/>
  <c r="H220"/>
  <c r="G232"/>
  <c r="G531"/>
  <c r="I353"/>
  <c r="G353" s="1"/>
  <c r="G355"/>
  <c r="H633"/>
  <c r="G633" s="1"/>
  <c r="G635"/>
  <c r="H592"/>
  <c r="G592" s="1"/>
  <c r="G594"/>
  <c r="H430"/>
  <c r="G432"/>
  <c r="G689"/>
  <c r="H687"/>
  <c r="G687" s="1"/>
  <c r="G13"/>
  <c r="H11"/>
  <c r="E27" i="24"/>
  <c r="D33"/>
  <c r="F33"/>
  <c r="F27" s="1"/>
  <c r="F25" s="1"/>
  <c r="F23" s="1"/>
  <c r="E10" s="1"/>
  <c r="D35"/>
  <c r="E80"/>
  <c r="D80" s="1"/>
  <c r="D82"/>
  <c r="F171" i="23"/>
  <c r="D173"/>
  <c r="E10"/>
  <c r="D12"/>
  <c r="F11" i="22"/>
  <c r="G9"/>
  <c r="F9" s="1"/>
  <c r="F74" i="21"/>
  <c r="H8" i="22"/>
  <c r="E53" i="21"/>
  <c r="D53" s="1"/>
  <c r="F271" i="22"/>
  <c r="G240"/>
  <c r="F240" s="1"/>
  <c r="F169"/>
  <c r="G161"/>
  <c r="F161" s="1"/>
  <c r="G210"/>
  <c r="F210" s="1"/>
  <c r="F8" i="21"/>
  <c r="D10"/>
  <c r="D80"/>
  <c r="E74"/>
  <c r="H163" i="19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G9" i="30" l="1"/>
  <c r="H220"/>
  <c r="G220" s="1"/>
  <c r="H527"/>
  <c r="G527" s="1"/>
  <c r="G529"/>
  <c r="D27" i="29"/>
  <c r="E25"/>
  <c r="D171" i="28"/>
  <c r="F8"/>
  <c r="D12"/>
  <c r="E10"/>
  <c r="E8" i="26"/>
  <c r="D8" s="1"/>
  <c r="D10"/>
  <c r="D74" i="21"/>
  <c r="G430" i="25"/>
  <c r="H407"/>
  <c r="G407" s="1"/>
  <c r="H527"/>
  <c r="G527" s="1"/>
  <c r="G11"/>
  <c r="H9"/>
  <c r="I220"/>
  <c r="I8" s="1"/>
  <c r="D27" i="24"/>
  <c r="E25"/>
  <c r="D10" i="23"/>
  <c r="E8"/>
  <c r="D171"/>
  <c r="F8"/>
  <c r="G8" i="22"/>
  <c r="F8" s="1"/>
  <c r="E8" i="21"/>
  <c r="D8" s="1"/>
  <c r="G242" i="19"/>
  <c r="K10"/>
  <c r="G10" s="1"/>
  <c r="R10"/>
  <c r="J10" s="1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H8" i="30" l="1"/>
  <c r="G8" s="1"/>
  <c r="D25" i="29"/>
  <c r="E23"/>
  <c r="D10" i="28"/>
  <c r="E8"/>
  <c r="D8" s="1"/>
  <c r="H8" i="25"/>
  <c r="G8" s="1"/>
  <c r="G9"/>
  <c r="G220"/>
  <c r="E23" i="24"/>
  <c r="D25"/>
  <c r="D8" i="23"/>
  <c r="H8" i="17"/>
  <c r="G8" s="1"/>
  <c r="G9"/>
  <c r="D10" i="16"/>
  <c r="E8"/>
  <c r="D8" s="1"/>
  <c r="D10" i="13"/>
  <c r="E8"/>
  <c r="D8" s="1"/>
  <c r="H10" i="5"/>
  <c r="D10" i="29" l="1"/>
  <c r="C10" s="1"/>
  <c r="D23"/>
  <c r="D10" i="24"/>
  <c r="C10" s="1"/>
  <c r="D23"/>
</calcChain>
</file>

<file path=xl/sharedStrings.xml><?xml version="1.0" encoding="utf-8"?>
<sst xmlns="http://schemas.openxmlformats.org/spreadsheetml/2006/main" count="16676" uniqueCount="1141">
  <si>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</si>
  <si>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</si>
  <si>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</si>
  <si>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</si>
  <si>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</si>
  <si>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</si>
  <si>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</si>
  <si>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</si>
  <si>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</si>
  <si>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</si>
  <si>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</si>
  <si>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</si>
  <si>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</si>
  <si>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</si>
  <si>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</si>
  <si>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</si>
  <si>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</si>
  <si>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</si>
  <si>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</si>
  <si>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</si>
  <si>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</si>
  <si>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</si>
  <si>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</si>
  <si>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</si>
  <si>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</si>
  <si>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</si>
  <si>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</si>
  <si>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</si>
  <si>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</si>
  <si>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</si>
  <si>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</si>
  <si>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</si>
  <si>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</si>
  <si>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</si>
  <si>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</si>
  <si>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</si>
  <si>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</si>
  <si>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</si>
  <si>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</si>
  <si>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</si>
  <si>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</si>
  <si>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</si>
  <si>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</si>
  <si>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</si>
  <si>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</si>
  <si>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</si>
  <si>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</si>
  <si>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</si>
  <si>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</si>
  <si>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</si>
  <si>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</si>
  <si>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</si>
  <si>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</si>
  <si>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</si>
  <si>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</si>
  <si>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</si>
  <si>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</si>
  <si>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</si>
  <si>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</si>
  <si>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</si>
  <si>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</si>
  <si>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</si>
  <si>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</si>
  <si>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</si>
  <si>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</si>
  <si>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</si>
  <si>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</si>
  <si>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</si>
  <si>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</si>
  <si>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</si>
  <si>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</si>
  <si>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</si>
  <si>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</si>
  <si>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</si>
  <si>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</si>
  <si>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</si>
  <si>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</si>
  <si>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</si>
  <si>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</si>
  <si>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</si>
  <si>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</si>
  <si>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</si>
  <si>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</si>
  <si>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</si>
  <si>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</si>
  <si>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</si>
  <si>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</si>
  <si>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</si>
  <si>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</si>
  <si>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</si>
  <si>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</si>
  <si>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</si>
  <si>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</si>
  <si>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</si>
  <si>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</si>
  <si>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</si>
  <si>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</si>
  <si>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</si>
  <si>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</si>
  <si>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</si>
  <si>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</si>
  <si>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</si>
  <si>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</si>
  <si>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</si>
  <si>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</si>
  <si>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</si>
  <si>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</si>
  <si>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</si>
  <si>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</si>
  <si>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</si>
  <si>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</si>
  <si>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</si>
  <si>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</si>
  <si>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</si>
  <si>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</si>
  <si>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</si>
  <si>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</si>
  <si>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</si>
  <si>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</si>
  <si>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</si>
  <si>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</si>
  <si>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</si>
  <si>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</si>
  <si>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</si>
  <si>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</si>
  <si>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</si>
  <si>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</si>
  <si>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</si>
  <si>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</si>
  <si>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</si>
  <si>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</si>
  <si>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</si>
  <si>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</si>
  <si>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</si>
  <si>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</si>
  <si>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</si>
  <si>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</si>
  <si>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</si>
  <si>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</si>
  <si>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</si>
  <si>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</si>
  <si>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</si>
  <si>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</si>
  <si>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</si>
  <si>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</si>
  <si>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</si>
  <si>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</si>
  <si>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</si>
  <si>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</si>
  <si>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</si>
  <si>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</si>
  <si>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</si>
  <si>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</si>
  <si>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</si>
  <si>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</si>
  <si>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</si>
  <si>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</si>
  <si>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</si>
  <si>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</si>
  <si>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</si>
  <si>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</si>
  <si>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</si>
  <si>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</si>
  <si>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</si>
  <si>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</si>
  <si>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</si>
  <si>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</si>
  <si>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</si>
  <si>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</si>
  <si>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</si>
  <si>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</si>
  <si>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</si>
  <si>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</si>
  <si>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</si>
  <si>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</si>
  <si>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</si>
  <si>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</si>
  <si>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</si>
  <si>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</si>
  <si>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</si>
  <si>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</si>
  <si>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</si>
  <si>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</si>
  <si>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</si>
  <si>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</si>
  <si>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</si>
  <si>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</si>
  <si>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</si>
  <si>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</si>
  <si>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</si>
  <si>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</si>
  <si>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</si>
  <si>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</si>
  <si>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</si>
  <si>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</si>
  <si>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</si>
  <si>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</si>
  <si>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</si>
  <si>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</si>
  <si>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</si>
  <si>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</si>
  <si>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</si>
  <si>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</si>
  <si>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</si>
  <si>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</si>
  <si>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</si>
  <si>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</si>
  <si>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</si>
  <si>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</si>
  <si>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</si>
  <si>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</si>
  <si>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</si>
  <si>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</si>
  <si>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</si>
  <si>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</si>
  <si>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</si>
  <si>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</si>
  <si>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</si>
  <si>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</si>
  <si>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</si>
  <si>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</si>
  <si>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</si>
  <si>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</si>
  <si>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</si>
  <si>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</si>
  <si>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</si>
  <si>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</si>
  <si>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</si>
  <si>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</si>
  <si>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</si>
  <si>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</si>
  <si>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</si>
  <si>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</si>
  <si>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</si>
  <si>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</si>
  <si>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</si>
  <si>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</si>
  <si>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</si>
  <si>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</si>
  <si>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</si>
  <si>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</si>
  <si>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</si>
  <si>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</si>
  <si>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</si>
  <si>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</si>
  <si>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</si>
  <si>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</si>
  <si>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</si>
  <si>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</si>
  <si>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</si>
  <si>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</si>
  <si>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</si>
  <si>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</si>
  <si>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</si>
  <si>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</si>
  <si>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</si>
  <si>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</si>
  <si>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</si>
  <si>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</si>
  <si>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</si>
  <si>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</si>
  <si>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</si>
  <si>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</si>
  <si>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</si>
  <si>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</si>
  <si>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</si>
  <si>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</si>
  <si>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</si>
  <si>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</si>
  <si>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</si>
  <si>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</si>
  <si>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</si>
  <si>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</si>
  <si>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</si>
  <si>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</si>
  <si>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</si>
  <si>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</si>
  <si>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</si>
  <si>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</si>
  <si>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</si>
  <si>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</si>
  <si>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</si>
  <si>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</si>
  <si>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</si>
  <si>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</si>
  <si>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</si>
  <si>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</si>
  <si>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</si>
  <si>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</si>
  <si>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</si>
  <si>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</si>
  <si>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</si>
  <si>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</si>
  <si>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</si>
  <si>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</si>
  <si>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</si>
  <si>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</si>
  <si>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</si>
  <si>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</si>
  <si>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</si>
  <si>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</si>
  <si>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</si>
  <si>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</si>
  <si>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</si>
  <si>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</si>
  <si>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</si>
  <si>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</si>
  <si>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</si>
  <si>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</si>
  <si>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</si>
  <si>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</si>
  <si>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</si>
  <si>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</si>
  <si>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</si>
  <si>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</si>
  <si>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</si>
  <si>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</si>
  <si>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</si>
  <si>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</si>
  <si>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</si>
  <si>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</si>
  <si>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</si>
  <si>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</si>
  <si>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</si>
  <si>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</si>
  <si>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</si>
  <si>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</si>
  <si>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</si>
  <si>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</si>
  <si>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</si>
  <si>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</si>
  <si>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</si>
  <si>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</si>
  <si>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</si>
  <si>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</si>
  <si>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</si>
  <si>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</si>
  <si>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</si>
  <si>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</si>
  <si>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</si>
  <si>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</si>
  <si>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</si>
  <si>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</si>
  <si>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</si>
  <si>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</si>
  <si>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</si>
  <si>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</si>
  <si>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</si>
  <si>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</si>
  <si>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</si>
  <si>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</si>
  <si>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</si>
  <si>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</si>
  <si>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</si>
  <si>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</si>
  <si>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</si>
  <si>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</si>
  <si>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</si>
  <si>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</si>
  <si>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</si>
  <si>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</si>
  <si>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</si>
  <si>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</si>
  <si>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</si>
  <si>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</si>
  <si>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</si>
  <si>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</si>
  <si>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</si>
  <si>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</si>
  <si>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</si>
  <si>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</si>
  <si>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</si>
  <si>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</si>
  <si>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</si>
  <si>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</si>
  <si>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</si>
  <si>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</si>
  <si>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</si>
  <si>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</si>
  <si>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</si>
  <si>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</si>
  <si>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</si>
  <si>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</si>
  <si>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</si>
  <si>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</si>
  <si>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</si>
  <si>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</si>
  <si>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</si>
  <si>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</si>
  <si>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</si>
  <si>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</si>
  <si>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</si>
  <si>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</si>
  <si>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</si>
  <si>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</si>
  <si>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</si>
  <si>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</si>
  <si>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</si>
  <si>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</si>
  <si>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</si>
  <si>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</si>
  <si>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</si>
  <si>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</si>
  <si>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</si>
  <si>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</si>
  <si>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</si>
  <si>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</si>
  <si>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</si>
  <si>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</si>
  <si>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</si>
  <si>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</si>
  <si>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</si>
  <si>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</si>
  <si>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</si>
  <si>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</si>
  <si>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</si>
  <si>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</si>
  <si>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</si>
  <si>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</si>
  <si>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</si>
  <si>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</si>
  <si>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</si>
  <si>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</si>
  <si>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</si>
  <si>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</si>
  <si>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</si>
  <si>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</si>
  <si>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</si>
  <si>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</si>
  <si>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</si>
  <si>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</si>
  <si>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</si>
  <si>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</si>
  <si>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</si>
  <si>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</si>
  <si>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</si>
  <si>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</si>
  <si>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</si>
  <si>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</si>
  <si>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</si>
  <si>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</si>
  <si>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</si>
  <si>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</si>
  <si>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</si>
  <si>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</si>
  <si>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</si>
  <si>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</si>
  <si>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</si>
  <si>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</si>
  <si>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</si>
  <si>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</si>
  <si>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</si>
  <si>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</si>
  <si>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</si>
  <si>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</si>
  <si>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</si>
  <si>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</si>
  <si>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</si>
  <si>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</si>
  <si>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</si>
  <si>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</si>
  <si>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</si>
  <si>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</si>
  <si>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</si>
  <si>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</si>
  <si>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</si>
  <si>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</si>
  <si>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</si>
  <si>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</si>
  <si>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</si>
  <si>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</si>
  <si>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</si>
  <si>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</si>
  <si>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</si>
  <si>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</si>
  <si>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</si>
  <si>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</si>
  <si>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</si>
  <si>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</si>
  <si>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</si>
  <si>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</si>
  <si>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</si>
  <si>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</si>
  <si>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</si>
  <si>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</si>
  <si>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</si>
  <si>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</si>
  <si>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</si>
  <si>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</si>
  <si>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</si>
  <si>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</si>
  <si>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</si>
  <si>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</si>
  <si>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</si>
  <si>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</si>
  <si>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</si>
  <si>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</si>
  <si>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</si>
  <si>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</si>
  <si>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</si>
  <si>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</si>
  <si>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</si>
  <si>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</si>
  <si>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</si>
  <si>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</si>
  <si>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</si>
  <si>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</si>
  <si>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</si>
  <si>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</si>
  <si>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</si>
  <si>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</si>
  <si>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</si>
  <si>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</si>
  <si>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</si>
  <si>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</si>
  <si>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</si>
  <si>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</si>
  <si>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</si>
  <si>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</si>
  <si>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</si>
  <si>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</si>
  <si>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</si>
  <si>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</si>
  <si>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</si>
  <si>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</si>
  <si>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</si>
  <si>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</si>
  <si>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</si>
  <si>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</si>
  <si>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</si>
  <si>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</si>
  <si>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</si>
  <si>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</si>
  <si>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</si>
  <si>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</si>
  <si>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</si>
  <si>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</si>
  <si>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</si>
  <si>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</si>
  <si>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</si>
  <si>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</si>
  <si>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</si>
  <si>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</si>
  <si>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</si>
  <si>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</si>
  <si>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</si>
  <si>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</si>
  <si>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</si>
  <si>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</si>
  <si>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</si>
  <si>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</si>
  <si>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</si>
  <si>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</si>
  <si>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</si>
  <si>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</si>
  <si>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</si>
  <si>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</si>
  <si>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</si>
  <si>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</si>
  <si>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</si>
  <si>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</si>
  <si>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</si>
  <si>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</si>
  <si>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</si>
  <si>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</si>
  <si>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</si>
  <si>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</si>
  <si>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</si>
  <si>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</si>
  <si>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</si>
  <si>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</si>
  <si>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</si>
  <si>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</si>
  <si>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</si>
  <si>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</si>
  <si>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</si>
  <si>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</si>
  <si>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</si>
  <si>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</si>
  <si>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</si>
  <si>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</si>
  <si>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</si>
  <si>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</si>
  <si>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</si>
  <si>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</si>
  <si>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</si>
  <si>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</si>
  <si>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</si>
  <si>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</si>
  <si>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</si>
  <si>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</si>
  <si>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</si>
  <si>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</si>
  <si>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</si>
  <si>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</si>
  <si>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</si>
  <si>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</si>
  <si>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</si>
  <si>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</si>
  <si>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</si>
  <si>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</si>
  <si>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</si>
  <si>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</si>
  <si>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</si>
  <si>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</si>
  <si>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</si>
  <si>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</si>
  <si>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</si>
  <si>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</si>
  <si>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</si>
  <si>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</si>
  <si>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</si>
  <si>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</si>
  <si>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</si>
  <si>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</si>
  <si>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</si>
  <si>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</si>
  <si>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</si>
  <si>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</si>
  <si>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</si>
  <si>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</si>
  <si>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</si>
  <si>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</si>
  <si>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</si>
  <si>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</si>
  <si>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</si>
  <si>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</si>
  <si>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</si>
  <si>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</si>
  <si>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</si>
  <si>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</si>
  <si>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</si>
  <si>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</si>
  <si>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</si>
  <si>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</si>
  <si>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</si>
  <si>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</si>
  <si>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</si>
  <si>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</si>
  <si>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</si>
  <si>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</si>
  <si>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</si>
  <si>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</si>
  <si>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</si>
  <si>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</si>
  <si>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</si>
  <si>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</si>
  <si>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</si>
  <si>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</si>
  <si>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</si>
  <si>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</si>
  <si>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</si>
  <si>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</si>
  <si>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</si>
  <si>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</si>
  <si>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</si>
  <si>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</si>
  <si>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</si>
  <si>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</si>
  <si>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</si>
  <si>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</si>
  <si>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</si>
  <si>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</si>
  <si>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</si>
  <si>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</si>
  <si>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</si>
  <si>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</si>
  <si>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</si>
  <si>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</si>
  <si>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</si>
  <si>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</si>
  <si>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</si>
  <si>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</si>
  <si>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</si>
  <si>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</si>
  <si>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</si>
  <si>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</si>
  <si>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</si>
  <si>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</si>
  <si>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</si>
  <si>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</si>
  <si>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</si>
  <si>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</si>
  <si>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</si>
  <si>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</si>
  <si>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</si>
  <si>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</si>
  <si>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</si>
  <si>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</si>
  <si>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</si>
  <si>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</si>
  <si>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</si>
  <si>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</si>
  <si>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</si>
  <si>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</si>
  <si>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</si>
  <si>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</si>
  <si>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</si>
  <si>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</si>
  <si>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</si>
  <si>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</si>
  <si>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</si>
  <si>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</si>
  <si>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</si>
  <si>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</si>
  <si>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</si>
  <si>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</si>
  <si>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</si>
  <si>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</si>
  <si>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</si>
  <si>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</si>
  <si>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</si>
  <si>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</si>
  <si>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</si>
  <si>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</si>
  <si>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</si>
  <si>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</si>
  <si>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</si>
  <si>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</si>
  <si>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</si>
  <si>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</si>
  <si>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</si>
  <si>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</si>
  <si>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</si>
  <si>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</si>
  <si>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</si>
  <si>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</si>
  <si>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</si>
  <si>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</si>
  <si>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</si>
  <si>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</si>
  <si>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</si>
  <si>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</si>
  <si>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</si>
  <si>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</si>
  <si>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</si>
  <si>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</si>
  <si>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</si>
  <si>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</si>
  <si>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</si>
  <si>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</si>
  <si>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</si>
  <si>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</si>
  <si>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</si>
  <si>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</si>
  <si>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</si>
  <si>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</si>
  <si>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</si>
  <si>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</si>
  <si>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</si>
  <si>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</si>
  <si>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</si>
  <si>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</si>
  <si>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</si>
  <si>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</si>
  <si>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</si>
  <si>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</si>
  <si>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</si>
  <si>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</si>
  <si>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</si>
  <si>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</si>
  <si>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</si>
  <si>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</si>
  <si>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</si>
  <si>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</si>
  <si>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</si>
  <si>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</si>
  <si>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</si>
  <si>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</si>
  <si>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</si>
  <si>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</si>
  <si>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</si>
  <si>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</si>
  <si>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</si>
  <si>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</si>
  <si>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</si>
  <si>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</si>
  <si>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</si>
  <si>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</si>
  <si>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</si>
  <si>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</si>
  <si>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</si>
  <si>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</si>
  <si>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</si>
  <si>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</si>
  <si>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</si>
  <si>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</si>
  <si>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</si>
  <si>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</si>
  <si>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</si>
  <si>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</si>
  <si>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</si>
  <si>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</si>
  <si>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</si>
  <si>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</si>
  <si>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</si>
  <si>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</si>
  <si>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</si>
  <si>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</si>
  <si>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</si>
  <si>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</si>
  <si>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</si>
  <si>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</si>
  <si>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</si>
  <si>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</si>
  <si>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</si>
  <si>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</si>
  <si>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</si>
  <si>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</si>
  <si>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</si>
  <si>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</si>
  <si>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</si>
  <si>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</si>
  <si>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</si>
  <si>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</si>
  <si>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</si>
  <si>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</si>
  <si>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</si>
  <si>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</si>
  <si>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</si>
  <si>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</si>
  <si>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</si>
  <si>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</si>
  <si>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</si>
  <si>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</si>
  <si>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</si>
  <si>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</si>
  <si>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</si>
  <si>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</si>
  <si>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</si>
  <si>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</si>
  <si>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</si>
  <si>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</si>
  <si>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</si>
  <si>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</si>
  <si>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</si>
  <si>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</si>
  <si>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</si>
  <si>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</si>
  <si>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</si>
  <si>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</si>
  <si>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</si>
  <si>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</si>
  <si>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</si>
  <si>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</si>
  <si>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</si>
  <si>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</si>
  <si>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</si>
  <si>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</si>
  <si>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</si>
  <si>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</si>
  <si>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</si>
  <si>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</si>
  <si>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</si>
  <si>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</si>
  <si>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</si>
  <si>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</si>
  <si>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</si>
  <si>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</si>
  <si>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</si>
  <si>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</si>
  <si>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</si>
  <si>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</si>
  <si>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</si>
  <si>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</si>
  <si>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</si>
  <si>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</si>
  <si>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</si>
  <si>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</si>
  <si>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</si>
  <si>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</si>
  <si>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</si>
  <si>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</si>
  <si>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</si>
  <si>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</si>
  <si>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</si>
  <si>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</si>
  <si>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</si>
  <si>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</si>
  <si>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</si>
  <si>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</si>
  <si>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</si>
  <si>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</si>
  <si>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</si>
  <si>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</si>
  <si>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</si>
  <si>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</si>
  <si>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</si>
  <si>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</si>
  <si>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</si>
  <si>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</si>
  <si>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</si>
  <si>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</si>
  <si>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</si>
  <si>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</si>
  <si>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</si>
  <si>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</si>
  <si>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</si>
  <si>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</si>
  <si>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</si>
  <si>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</si>
  <si>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</si>
  <si>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</si>
  <si>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</si>
  <si>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</si>
  <si>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</si>
  <si>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</si>
  <si>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</si>
  <si>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</si>
  <si>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</si>
  <si>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</si>
  <si>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</si>
  <si>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</si>
  <si>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</si>
  <si>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</si>
  <si>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</si>
  <si>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</si>
  <si>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</si>
  <si>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</si>
  <si>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</si>
  <si>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</si>
  <si>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</si>
  <si>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</si>
  <si>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</si>
  <si>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</si>
  <si>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</si>
  <si>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</si>
  <si>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</si>
  <si>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</si>
  <si>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</si>
  <si>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</si>
  <si>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</si>
  <si>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</si>
  <si>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</si>
  <si>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</si>
  <si>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</si>
  <si>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</si>
  <si>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</si>
  <si>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</si>
  <si>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</si>
  <si>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</si>
  <si>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</si>
  <si>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</si>
  <si>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</si>
  <si>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</si>
  <si>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</si>
  <si>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</si>
  <si>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</si>
  <si>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</si>
  <si>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</si>
  <si>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</si>
  <si>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</si>
  <si>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</si>
  <si>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</si>
  <si>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</si>
  <si>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</si>
  <si>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</si>
  <si>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</si>
  <si>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</si>
  <si>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</si>
  <si>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</si>
  <si>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</si>
  <si>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</si>
  <si>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</si>
  <si>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</si>
  <si>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</si>
  <si>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</si>
  <si>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</si>
  <si>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</si>
  <si>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</si>
  <si>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</si>
  <si>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</si>
  <si>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</si>
  <si>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</si>
  <si>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</si>
  <si>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</si>
  <si>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</si>
  <si>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</si>
  <si>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</si>
  <si>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</si>
  <si>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</si>
  <si>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</si>
  <si>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</si>
  <si>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</si>
  <si>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</si>
  <si>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</si>
  <si>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</si>
  <si>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</si>
  <si>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</si>
  <si>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</si>
  <si>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</si>
  <si>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</si>
  <si>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</si>
  <si>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</si>
  <si>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</si>
  <si>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</si>
  <si>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</si>
  <si>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</si>
  <si>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</si>
  <si>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</si>
  <si>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</si>
  <si>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</si>
  <si>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</si>
  <si>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</si>
  <si>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</si>
  <si>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</si>
  <si>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</si>
  <si>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</si>
  <si>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</si>
  <si>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</si>
  <si>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</si>
  <si>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</si>
  <si>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</si>
  <si>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</si>
  <si>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</si>
  <si>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</si>
  <si>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</si>
  <si>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</si>
  <si>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</si>
  <si>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</si>
  <si>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</si>
  <si>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</si>
  <si>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</si>
  <si>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</si>
  <si>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</si>
  <si>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</si>
  <si>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</si>
  <si>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</si>
  <si>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</si>
  <si>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</si>
  <si>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</si>
  <si>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</si>
  <si>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</si>
  <si>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</si>
  <si>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</si>
  <si>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</si>
  <si>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</si>
  <si>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</si>
  <si>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</si>
  <si>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</si>
  <si>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</si>
  <si>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</si>
  <si>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</si>
  <si>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</si>
  <si>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</si>
  <si>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</si>
  <si>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</si>
  <si>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</si>
  <si>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</si>
  <si>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</si>
  <si>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</si>
  <si>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</si>
  <si>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</si>
  <si>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</si>
  <si>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</si>
  <si>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</si>
  <si>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</si>
  <si>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</si>
  <si>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2025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</si>
  <si>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</si>
  <si>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</si>
  <si>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</si>
  <si>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</si>
  <si>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</si>
  <si>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</si>
  <si>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</si>
  <si>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</si>
  <si>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</si>
  <si>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</si>
  <si>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</si>
  <si>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</si>
  <si>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</si>
  <si>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</si>
  <si>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</si>
  <si>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</si>
  <si>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</si>
  <si>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</si>
  <si>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</si>
  <si>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</si>
  <si>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</si>
  <si>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</si>
  <si>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</si>
  <si>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</si>
  <si>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</si>
  <si>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</si>
  <si>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</si>
  <si>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</si>
  <si>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</si>
  <si>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</si>
  <si>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</si>
  <si>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</si>
  <si>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</si>
  <si>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</si>
  <si>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</si>
  <si>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</si>
  <si>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</si>
  <si>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</si>
  <si>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</si>
  <si>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</si>
  <si>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</si>
  <si>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</si>
  <si>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</si>
  <si>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</si>
  <si>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</si>
  <si>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</si>
  <si>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</si>
  <si>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</si>
  <si>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</si>
  <si>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</si>
  <si>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</si>
  <si>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</si>
  <si>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</si>
  <si>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</si>
  <si>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</si>
  <si>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</si>
  <si>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</si>
  <si>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</si>
  <si>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</si>
  <si>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</si>
  <si>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</si>
  <si>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</si>
  <si>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</si>
  <si>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</si>
  <si>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</si>
  <si>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</si>
  <si>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</si>
  <si>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</si>
  <si>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</si>
  <si>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</si>
  <si>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</si>
  <si>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</si>
  <si>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</si>
  <si>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</si>
  <si>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</si>
  <si>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</si>
  <si>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</si>
  <si>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</si>
  <si>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</si>
  <si>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</si>
  <si>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</si>
  <si>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ավագանու    2025   թվականի </t>
    </r>
    <r>
      <rPr>
        <b/>
        <u/>
        <sz val="14"/>
        <rFont val="GHEA Grapalat"/>
        <family val="3"/>
      </rPr>
      <t xml:space="preserve">_փետրվարի 14_ _ </t>
    </r>
    <r>
      <rPr>
        <b/>
        <sz val="14"/>
        <rFont val="GHEA Grapalat"/>
        <family val="3"/>
      </rPr>
      <t xml:space="preserve">ի  N   02  - Ն  որոշմամբ </t>
    </r>
  </si>
</sst>
</file>

<file path=xl/styles.xml><?xml version="1.0" encoding="utf-8"?>
<styleSheet xmlns="http://schemas.openxmlformats.org/spreadsheetml/2006/main">
  <numFmts count="8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</numFmts>
  <fonts count="13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  <font>
      <sz val="10"/>
      <name val="Arial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8" fillId="0" borderId="0"/>
  </cellStyleXfs>
  <cellXfs count="1619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center"/>
    </xf>
    <xf numFmtId="0" fontId="72" fillId="2" borderId="1" xfId="1" applyFont="1" applyFill="1" applyBorder="1" applyAlignment="1">
      <alignment horizontal="center" vertical="center" wrapText="1"/>
    </xf>
    <xf numFmtId="0" fontId="70" fillId="0" borderId="0" xfId="1" applyFont="1" applyAlignment="1">
      <alignment horizontal="right"/>
    </xf>
    <xf numFmtId="0" fontId="1" fillId="0" borderId="0" xfId="1"/>
    <xf numFmtId="0" fontId="122" fillId="0" borderId="0" xfId="1" applyFont="1" applyAlignment="1">
      <alignment horizontal="right"/>
    </xf>
    <xf numFmtId="0" fontId="70" fillId="0" borderId="0" xfId="1" applyFont="1"/>
    <xf numFmtId="0" fontId="72" fillId="0" borderId="0" xfId="1" applyFont="1"/>
    <xf numFmtId="0" fontId="123" fillId="0" borderId="0" xfId="1" applyFont="1" applyAlignment="1">
      <alignment horizontal="center"/>
    </xf>
    <xf numFmtId="0" fontId="123" fillId="0" borderId="0" xfId="1" applyFont="1"/>
    <xf numFmtId="0" fontId="42" fillId="0" borderId="0" xfId="1" applyFont="1"/>
    <xf numFmtId="0" fontId="42" fillId="0" borderId="0" xfId="1" applyFont="1" applyAlignment="1">
      <alignment horizontal="center"/>
    </xf>
    <xf numFmtId="0" fontId="124" fillId="2" borderId="0" xfId="1" applyFont="1" applyFill="1" applyAlignment="1">
      <alignment horizontal="center"/>
    </xf>
    <xf numFmtId="0" fontId="125" fillId="0" borderId="0" xfId="1" applyFont="1"/>
    <xf numFmtId="0" fontId="124" fillId="0" borderId="0" xfId="1" applyFont="1"/>
    <xf numFmtId="0" fontId="77" fillId="0" borderId="0" xfId="1" applyFont="1" applyAlignment="1">
      <alignment horizontal="center"/>
    </xf>
    <xf numFmtId="0" fontId="127" fillId="0" borderId="0" xfId="1" applyFont="1" applyAlignment="1">
      <alignment horizontal="center"/>
    </xf>
    <xf numFmtId="165" fontId="79" fillId="2" borderId="1" xfId="1" applyNumberFormat="1" applyFont="1" applyFill="1" applyBorder="1" applyAlignment="1">
      <alignment horizontal="center" vertical="center" wrapText="1"/>
    </xf>
    <xf numFmtId="2" fontId="42" fillId="2" borderId="1" xfId="1" applyNumberFormat="1" applyFont="1" applyFill="1" applyBorder="1"/>
    <xf numFmtId="0" fontId="42" fillId="2" borderId="0" xfId="11" applyFont="1" applyFill="1" applyAlignment="1">
      <alignment horizontal="center" vertical="center"/>
    </xf>
    <xf numFmtId="0" fontId="42" fillId="2" borderId="0" xfId="11" applyFont="1" applyFill="1"/>
    <xf numFmtId="0" fontId="71" fillId="2" borderId="0" xfId="11" applyFont="1" applyFill="1"/>
    <xf numFmtId="0" fontId="79" fillId="2" borderId="0" xfId="11" applyFont="1" applyFill="1"/>
    <xf numFmtId="0" fontId="39" fillId="2" borderId="47" xfId="11" applyFont="1" applyFill="1" applyBorder="1" applyAlignment="1"/>
    <xf numFmtId="0" fontId="39" fillId="2" borderId="47" xfId="11" applyFont="1" applyFill="1" applyBorder="1" applyAlignment="1">
      <alignment horizontal="center"/>
    </xf>
    <xf numFmtId="0" fontId="72" fillId="2" borderId="42" xfId="11" applyFont="1" applyFill="1" applyBorder="1" applyAlignment="1">
      <alignment horizontal="center" vertical="center" wrapText="1"/>
    </xf>
    <xf numFmtId="0" fontId="72" fillId="2" borderId="48" xfId="11" applyFont="1" applyFill="1" applyBorder="1" applyAlignment="1">
      <alignment horizontal="center" vertical="center" wrapText="1"/>
    </xf>
    <xf numFmtId="0" fontId="72" fillId="2" borderId="41" xfId="11" applyFont="1" applyFill="1" applyBorder="1" applyAlignment="1">
      <alignment horizontal="center" vertical="center" wrapText="1"/>
    </xf>
    <xf numFmtId="49" fontId="72" fillId="2" borderId="41" xfId="11" applyNumberFormat="1" applyFont="1" applyFill="1" applyBorder="1" applyAlignment="1">
      <alignment horizontal="center" vertical="center" wrapText="1"/>
    </xf>
    <xf numFmtId="0" fontId="72" fillId="2" borderId="27" xfId="11" applyFont="1" applyFill="1" applyBorder="1" applyAlignment="1">
      <alignment horizontal="center" vertical="center" wrapText="1"/>
    </xf>
    <xf numFmtId="0" fontId="45" fillId="2" borderId="27" xfId="11" applyFont="1" applyFill="1" applyBorder="1" applyAlignment="1">
      <alignment horizontal="center"/>
    </xf>
    <xf numFmtId="0" fontId="39" fillId="2" borderId="42" xfId="11" applyFont="1" applyFill="1" applyBorder="1" applyAlignment="1">
      <alignment horizontal="center" vertical="center"/>
    </xf>
    <xf numFmtId="0" fontId="32" fillId="2" borderId="27" xfId="11" applyFont="1" applyFill="1" applyBorder="1" applyAlignment="1">
      <alignment horizontal="center" vertical="top" wrapText="1"/>
    </xf>
    <xf numFmtId="49" fontId="80" fillId="2" borderId="48" xfId="11" applyNumberFormat="1" applyFont="1" applyFill="1" applyBorder="1" applyAlignment="1">
      <alignment horizontal="center"/>
    </xf>
    <xf numFmtId="165" fontId="42" fillId="2" borderId="27" xfId="11" applyNumberFormat="1" applyFont="1" applyFill="1" applyBorder="1"/>
    <xf numFmtId="165" fontId="42" fillId="2" borderId="50" xfId="11" applyNumberFormat="1" applyFont="1" applyFill="1" applyBorder="1"/>
    <xf numFmtId="165" fontId="42" fillId="2" borderId="51" xfId="11" applyNumberFormat="1" applyFont="1" applyFill="1" applyBorder="1"/>
    <xf numFmtId="167" fontId="42" fillId="2" borderId="0" xfId="11" applyNumberFormat="1" applyFont="1" applyFill="1"/>
    <xf numFmtId="165" fontId="42" fillId="2" borderId="0" xfId="11" applyNumberFormat="1" applyFont="1" applyFill="1"/>
    <xf numFmtId="0" fontId="79" fillId="2" borderId="27" xfId="11" applyFont="1" applyFill="1" applyBorder="1" applyAlignment="1">
      <alignment horizontal="left" vertical="top" wrapText="1"/>
    </xf>
    <xf numFmtId="167" fontId="42" fillId="2" borderId="27" xfId="11" applyNumberFormat="1" applyFont="1" applyFill="1" applyBorder="1"/>
    <xf numFmtId="167" fontId="42" fillId="2" borderId="50" xfId="11" applyNumberFormat="1" applyFont="1" applyFill="1" applyBorder="1"/>
    <xf numFmtId="0" fontId="39" fillId="2" borderId="40" xfId="11" applyFont="1" applyFill="1" applyBorder="1" applyAlignment="1">
      <alignment horizontal="center" vertical="center"/>
    </xf>
    <xf numFmtId="0" fontId="70" fillId="2" borderId="19" xfId="11" applyFont="1" applyFill="1" applyBorder="1" applyAlignment="1">
      <alignment horizontal="center" vertical="center" wrapText="1"/>
    </xf>
    <xf numFmtId="49" fontId="79" fillId="2" borderId="52" xfId="11" applyNumberFormat="1" applyFont="1" applyFill="1" applyBorder="1" applyAlignment="1">
      <alignment horizontal="center" vertical="center"/>
    </xf>
    <xf numFmtId="167" fontId="42" fillId="2" borderId="19" xfId="11" applyNumberFormat="1" applyFont="1" applyFill="1" applyBorder="1"/>
    <xf numFmtId="167" fontId="42" fillId="2" borderId="53" xfId="11" applyNumberFormat="1" applyFont="1" applyFill="1" applyBorder="1"/>
    <xf numFmtId="165" fontId="42" fillId="2" borderId="18" xfId="11" applyNumberFormat="1" applyFont="1" applyFill="1" applyBorder="1"/>
    <xf numFmtId="0" fontId="39" fillId="2" borderId="16" xfId="11" applyFont="1" applyFill="1" applyBorder="1" applyAlignment="1">
      <alignment horizontal="center" vertical="center"/>
    </xf>
    <xf numFmtId="0" fontId="79" fillId="2" borderId="17" xfId="11" applyFont="1" applyFill="1" applyBorder="1" applyAlignment="1">
      <alignment horizontal="left" vertical="top" wrapText="1"/>
    </xf>
    <xf numFmtId="49" fontId="80" fillId="2" borderId="17" xfId="11" applyNumberFormat="1" applyFont="1" applyFill="1" applyBorder="1" applyAlignment="1">
      <alignment horizontal="center"/>
    </xf>
    <xf numFmtId="167" fontId="42" fillId="2" borderId="17" xfId="11" applyNumberFormat="1" applyFont="1" applyFill="1" applyBorder="1"/>
    <xf numFmtId="0" fontId="39" fillId="2" borderId="24" xfId="11" applyFont="1" applyFill="1" applyBorder="1" applyAlignment="1">
      <alignment horizontal="center" vertical="center"/>
    </xf>
    <xf numFmtId="0" fontId="72" fillId="2" borderId="25" xfId="11" applyFont="1" applyFill="1" applyBorder="1" applyAlignment="1">
      <alignment vertical="center" wrapText="1"/>
    </xf>
    <xf numFmtId="49" fontId="79" fillId="2" borderId="25" xfId="11" applyNumberFormat="1" applyFont="1" applyFill="1" applyBorder="1" applyAlignment="1">
      <alignment horizontal="center" vertical="center" wrapText="1"/>
    </xf>
    <xf numFmtId="167" fontId="42" fillId="2" borderId="25" xfId="11" applyNumberFormat="1" applyFont="1" applyFill="1" applyBorder="1"/>
    <xf numFmtId="165" fontId="72" fillId="2" borderId="51" xfId="11" applyNumberFormat="1" applyFont="1" applyFill="1" applyBorder="1" applyAlignment="1">
      <alignment horizontal="center"/>
    </xf>
    <xf numFmtId="0" fontId="39" fillId="2" borderId="28" xfId="11" applyFont="1" applyFill="1" applyBorder="1" applyAlignment="1">
      <alignment horizontal="center" vertical="center"/>
    </xf>
    <xf numFmtId="0" fontId="79" fillId="2" borderId="30" xfId="11" applyFont="1" applyFill="1" applyBorder="1" applyAlignment="1">
      <alignment horizontal="left" vertical="top" wrapText="1"/>
    </xf>
    <xf numFmtId="49" fontId="80" fillId="2" borderId="30" xfId="11" applyNumberFormat="1" applyFont="1" applyFill="1" applyBorder="1" applyAlignment="1">
      <alignment horizontal="center"/>
    </xf>
    <xf numFmtId="167" fontId="42" fillId="2" borderId="30" xfId="11" applyNumberFormat="1" applyFont="1" applyFill="1" applyBorder="1"/>
    <xf numFmtId="165" fontId="42" fillId="2" borderId="54" xfId="11" applyNumberFormat="1" applyFont="1" applyFill="1" applyBorder="1"/>
    <xf numFmtId="0" fontId="39" fillId="2" borderId="33" xfId="11" applyFont="1" applyFill="1" applyBorder="1" applyAlignment="1">
      <alignment horizontal="center" vertical="center"/>
    </xf>
    <xf numFmtId="0" fontId="81" fillId="2" borderId="1" xfId="11" applyFont="1" applyFill="1" applyBorder="1" applyAlignment="1">
      <alignment horizontal="left" vertical="center" wrapText="1"/>
    </xf>
    <xf numFmtId="49" fontId="79" fillId="2" borderId="1" xfId="11" applyNumberFormat="1" applyFont="1" applyFill="1" applyBorder="1" applyAlignment="1">
      <alignment horizontal="center" vertical="center" wrapText="1"/>
    </xf>
    <xf numFmtId="167" fontId="42" fillId="2" borderId="1" xfId="11" applyNumberFormat="1" applyFont="1" applyFill="1" applyBorder="1"/>
    <xf numFmtId="165" fontId="72" fillId="2" borderId="55" xfId="11" applyNumberFormat="1" applyFont="1" applyFill="1" applyBorder="1" applyAlignment="1">
      <alignment horizontal="center"/>
    </xf>
    <xf numFmtId="0" fontId="79" fillId="2" borderId="1" xfId="11" applyFont="1" applyFill="1" applyBorder="1" applyAlignment="1">
      <alignment horizontal="left" vertical="top" wrapText="1"/>
    </xf>
    <xf numFmtId="49" fontId="80" fillId="2" borderId="1" xfId="11" applyNumberFormat="1" applyFont="1" applyFill="1" applyBorder="1" applyAlignment="1">
      <alignment vertical="top" wrapText="1"/>
    </xf>
    <xf numFmtId="49" fontId="80" fillId="2" borderId="1" xfId="11" applyNumberFormat="1" applyFont="1" applyFill="1" applyBorder="1" applyAlignment="1">
      <alignment horizontal="center" vertical="center" wrapText="1"/>
    </xf>
    <xf numFmtId="165" fontId="42" fillId="2" borderId="1" xfId="11" applyNumberFormat="1" applyFont="1" applyFill="1" applyBorder="1"/>
    <xf numFmtId="49" fontId="81" fillId="2" borderId="1" xfId="11" applyNumberFormat="1" applyFont="1" applyFill="1" applyBorder="1" applyAlignment="1">
      <alignment vertical="top" wrapText="1"/>
    </xf>
    <xf numFmtId="165" fontId="42" fillId="2" borderId="1" xfId="11" applyNumberFormat="1" applyFont="1" applyFill="1" applyBorder="1" applyAlignment="1">
      <alignment horizontal="center"/>
    </xf>
    <xf numFmtId="0" fontId="39" fillId="2" borderId="34" xfId="11" applyFont="1" applyFill="1" applyBorder="1" applyAlignment="1">
      <alignment horizontal="center" vertical="center"/>
    </xf>
    <xf numFmtId="49" fontId="81" fillId="2" borderId="7" xfId="11" applyNumberFormat="1" applyFont="1" applyFill="1" applyBorder="1" applyAlignment="1">
      <alignment vertical="top" wrapText="1"/>
    </xf>
    <xf numFmtId="49" fontId="80" fillId="2" borderId="7" xfId="11" applyNumberFormat="1" applyFont="1" applyFill="1" applyBorder="1" applyAlignment="1">
      <alignment horizontal="center" vertical="center" wrapText="1"/>
    </xf>
    <xf numFmtId="165" fontId="42" fillId="2" borderId="7" xfId="11" applyNumberFormat="1" applyFont="1" applyFill="1" applyBorder="1"/>
    <xf numFmtId="165" fontId="72" fillId="2" borderId="56" xfId="11" applyNumberFormat="1" applyFont="1" applyFill="1" applyBorder="1" applyAlignment="1">
      <alignment horizontal="center"/>
    </xf>
    <xf numFmtId="49" fontId="72" fillId="2" borderId="25" xfId="11" applyNumberFormat="1" applyFont="1" applyFill="1" applyBorder="1" applyAlignment="1">
      <alignment vertical="top" wrapText="1"/>
    </xf>
    <xf numFmtId="165" fontId="42" fillId="2" borderId="25" xfId="11" applyNumberFormat="1" applyFont="1" applyFill="1" applyBorder="1"/>
    <xf numFmtId="166" fontId="42" fillId="2" borderId="30" xfId="11" applyNumberFormat="1" applyFont="1" applyFill="1" applyBorder="1"/>
    <xf numFmtId="166" fontId="42" fillId="2" borderId="54" xfId="11" applyNumberFormat="1" applyFont="1" applyFill="1" applyBorder="1"/>
    <xf numFmtId="166" fontId="72" fillId="2" borderId="55" xfId="11" applyNumberFormat="1" applyFont="1" applyFill="1" applyBorder="1" applyAlignment="1">
      <alignment horizontal="center"/>
    </xf>
    <xf numFmtId="166" fontId="42" fillId="2" borderId="1" xfId="11" applyNumberFormat="1" applyFont="1" applyFill="1" applyBorder="1"/>
    <xf numFmtId="0" fontId="80" fillId="2" borderId="1" xfId="11" applyFont="1" applyFill="1" applyBorder="1" applyAlignment="1">
      <alignment horizontal="center"/>
    </xf>
    <xf numFmtId="167" fontId="42" fillId="2" borderId="1" xfId="11" applyNumberFormat="1" applyFont="1" applyFill="1" applyBorder="1" applyAlignment="1">
      <alignment horizontal="right"/>
    </xf>
    <xf numFmtId="0" fontId="1" fillId="2" borderId="0" xfId="11" applyFont="1" applyFill="1"/>
    <xf numFmtId="0" fontId="80" fillId="2" borderId="1" xfId="11" applyFont="1" applyFill="1" applyBorder="1" applyAlignment="1">
      <alignment vertical="top" wrapText="1"/>
    </xf>
    <xf numFmtId="0" fontId="80" fillId="2" borderId="1" xfId="11" applyFont="1" applyFill="1" applyBorder="1" applyAlignment="1">
      <alignment horizontal="center" vertical="center" wrapText="1"/>
    </xf>
    <xf numFmtId="49" fontId="80" fillId="2" borderId="1" xfId="11" applyNumberFormat="1" applyFont="1" applyFill="1" applyBorder="1" applyAlignment="1">
      <alignment vertical="center" wrapText="1"/>
    </xf>
    <xf numFmtId="0" fontId="42" fillId="2" borderId="33" xfId="11" applyFont="1" applyFill="1" applyBorder="1" applyAlignment="1">
      <alignment horizontal="center" vertical="center"/>
    </xf>
    <xf numFmtId="49" fontId="78" fillId="2" borderId="1" xfId="11" applyNumberFormat="1" applyFont="1" applyFill="1" applyBorder="1" applyAlignment="1">
      <alignment vertical="top" wrapText="1"/>
    </xf>
    <xf numFmtId="49" fontId="42" fillId="2" borderId="1" xfId="11" applyNumberFormat="1" applyFont="1" applyFill="1" applyBorder="1" applyAlignment="1">
      <alignment horizontal="center" vertical="center" wrapText="1"/>
    </xf>
    <xf numFmtId="49" fontId="80" fillId="2" borderId="1" xfId="11" applyNumberFormat="1" applyFont="1" applyFill="1" applyBorder="1" applyAlignment="1">
      <alignment horizontal="center"/>
    </xf>
    <xf numFmtId="166" fontId="42" fillId="2" borderId="55" xfId="11" applyNumberFormat="1" applyFont="1" applyFill="1" applyBorder="1"/>
    <xf numFmtId="49" fontId="80" fillId="2" borderId="7" xfId="11" applyNumberFormat="1" applyFont="1" applyFill="1" applyBorder="1" applyAlignment="1">
      <alignment vertical="top" wrapText="1"/>
    </xf>
    <xf numFmtId="166" fontId="42" fillId="2" borderId="7" xfId="11" applyNumberFormat="1" applyFont="1" applyFill="1" applyBorder="1"/>
    <xf numFmtId="166" fontId="72" fillId="2" borderId="56" xfId="11" applyNumberFormat="1" applyFont="1" applyFill="1" applyBorder="1" applyAlignment="1">
      <alignment horizontal="center"/>
    </xf>
    <xf numFmtId="0" fontId="42" fillId="2" borderId="24" xfId="11" applyFont="1" applyFill="1" applyBorder="1" applyAlignment="1">
      <alignment horizontal="center" vertical="center"/>
    </xf>
    <xf numFmtId="49" fontId="42" fillId="2" borderId="25" xfId="11" applyNumberFormat="1" applyFont="1" applyFill="1" applyBorder="1" applyAlignment="1">
      <alignment horizontal="center" vertical="center" wrapText="1"/>
    </xf>
    <xf numFmtId="166" fontId="42" fillId="2" borderId="25" xfId="11" applyNumberFormat="1" applyFont="1" applyFill="1" applyBorder="1"/>
    <xf numFmtId="166" fontId="72" fillId="2" borderId="51" xfId="11" applyNumberFormat="1" applyFont="1" applyFill="1" applyBorder="1" applyAlignment="1">
      <alignment horizontal="center"/>
    </xf>
    <xf numFmtId="49" fontId="72" fillId="2" borderId="25" xfId="11" applyNumberFormat="1" applyFont="1" applyFill="1" applyBorder="1" applyAlignment="1">
      <alignment vertical="center" wrapText="1"/>
    </xf>
    <xf numFmtId="49" fontId="81" fillId="2" borderId="1" xfId="11" applyNumberFormat="1" applyFont="1" applyFill="1" applyBorder="1" applyAlignment="1">
      <alignment vertical="center" wrapText="1"/>
    </xf>
    <xf numFmtId="49" fontId="79" fillId="2" borderId="1" xfId="11" applyNumberFormat="1" applyFont="1" applyFill="1" applyBorder="1" applyAlignment="1">
      <alignment vertical="top" wrapText="1"/>
    </xf>
    <xf numFmtId="0" fontId="79" fillId="2" borderId="1" xfId="11" applyFont="1" applyFill="1" applyBorder="1" applyAlignment="1">
      <alignment vertical="top" wrapText="1"/>
    </xf>
    <xf numFmtId="0" fontId="39" fillId="2" borderId="33" xfId="11" applyFont="1" applyFill="1" applyBorder="1" applyAlignment="1">
      <alignment horizontal="center"/>
    </xf>
    <xf numFmtId="0" fontId="79" fillId="2" borderId="1" xfId="11" applyFont="1" applyFill="1" applyBorder="1" applyAlignment="1">
      <alignment wrapText="1"/>
    </xf>
    <xf numFmtId="0" fontId="79" fillId="2" borderId="7" xfId="11" applyFont="1" applyFill="1" applyBorder="1" applyAlignment="1">
      <alignment vertical="top" wrapText="1"/>
    </xf>
    <xf numFmtId="49" fontId="78" fillId="2" borderId="25" xfId="11" applyNumberFormat="1" applyFont="1" applyFill="1" applyBorder="1" applyAlignment="1">
      <alignment vertical="center" wrapText="1"/>
    </xf>
    <xf numFmtId="0" fontId="81" fillId="2" borderId="1" xfId="11" applyFont="1" applyFill="1" applyBorder="1" applyAlignment="1">
      <alignment horizontal="left" vertical="top" wrapText="1"/>
    </xf>
    <xf numFmtId="49" fontId="72" fillId="2" borderId="1" xfId="11" applyNumberFormat="1" applyFont="1" applyFill="1" applyBorder="1" applyAlignment="1">
      <alignment vertical="top" wrapText="1"/>
    </xf>
    <xf numFmtId="167" fontId="42" fillId="2" borderId="7" xfId="11" applyNumberFormat="1" applyFont="1" applyFill="1" applyBorder="1"/>
    <xf numFmtId="49" fontId="78" fillId="2" borderId="25" xfId="11" applyNumberFormat="1" applyFont="1" applyFill="1" applyBorder="1" applyAlignment="1">
      <alignment vertical="top" wrapText="1"/>
    </xf>
    <xf numFmtId="0" fontId="72" fillId="2" borderId="1" xfId="11" applyFont="1" applyFill="1" applyBorder="1" applyAlignment="1">
      <alignment horizontal="center" vertical="center"/>
    </xf>
    <xf numFmtId="49" fontId="45" fillId="2" borderId="7" xfId="11" applyNumberFormat="1" applyFont="1" applyFill="1" applyBorder="1" applyAlignment="1">
      <alignment vertical="top" wrapText="1"/>
    </xf>
    <xf numFmtId="49" fontId="79" fillId="2" borderId="7" xfId="11" applyNumberFormat="1" applyFont="1" applyFill="1" applyBorder="1" applyAlignment="1">
      <alignment horizontal="center" vertical="center" wrapText="1"/>
    </xf>
    <xf numFmtId="49" fontId="70" fillId="2" borderId="25" xfId="11" applyNumberFormat="1" applyFont="1" applyFill="1" applyBorder="1" applyAlignment="1">
      <alignment horizontal="center" vertical="center" wrapText="1"/>
    </xf>
    <xf numFmtId="165" fontId="42" fillId="2" borderId="25" xfId="11" applyNumberFormat="1" applyFont="1" applyFill="1" applyBorder="1" applyAlignment="1">
      <alignment horizontal="center" vertical="center"/>
    </xf>
    <xf numFmtId="165" fontId="72" fillId="2" borderId="25" xfId="11" applyNumberFormat="1" applyFont="1" applyFill="1" applyBorder="1" applyAlignment="1">
      <alignment horizontal="center" vertical="center"/>
    </xf>
    <xf numFmtId="0" fontId="1" fillId="2" borderId="0" xfId="11" applyFont="1" applyFill="1" applyAlignment="1">
      <alignment horizontal="center" vertical="center"/>
    </xf>
    <xf numFmtId="0" fontId="39" fillId="2" borderId="57" xfId="11" applyFont="1" applyFill="1" applyBorder="1" applyAlignment="1">
      <alignment horizontal="center" vertical="center"/>
    </xf>
    <xf numFmtId="0" fontId="79" fillId="2" borderId="58" xfId="11" applyFont="1" applyFill="1" applyBorder="1" applyAlignment="1">
      <alignment horizontal="left" vertical="top" wrapText="1"/>
    </xf>
    <xf numFmtId="49" fontId="80" fillId="2" borderId="58" xfId="11" applyNumberFormat="1" applyFont="1" applyFill="1" applyBorder="1" applyAlignment="1">
      <alignment horizontal="center"/>
    </xf>
    <xf numFmtId="165" fontId="42" fillId="2" borderId="58" xfId="11" applyNumberFormat="1" applyFont="1" applyFill="1" applyBorder="1"/>
    <xf numFmtId="165" fontId="42" fillId="2" borderId="59" xfId="11" applyNumberFormat="1" applyFont="1" applyFill="1" applyBorder="1"/>
    <xf numFmtId="165" fontId="72" fillId="2" borderId="25" xfId="11" applyNumberFormat="1" applyFont="1" applyFill="1" applyBorder="1" applyAlignment="1">
      <alignment horizontal="center"/>
    </xf>
    <xf numFmtId="165" fontId="42" fillId="2" borderId="30" xfId="11" applyNumberFormat="1" applyFont="1" applyFill="1" applyBorder="1"/>
    <xf numFmtId="165" fontId="72" fillId="2" borderId="1" xfId="11" applyNumberFormat="1" applyFont="1" applyFill="1" applyBorder="1" applyAlignment="1">
      <alignment horizontal="center" vertical="center"/>
    </xf>
    <xf numFmtId="165" fontId="42" fillId="2" borderId="55" xfId="11" applyNumberFormat="1" applyFont="1" applyFill="1" applyBorder="1"/>
    <xf numFmtId="49" fontId="80" fillId="2" borderId="1" xfId="11" applyNumberFormat="1" applyFont="1" applyFill="1" applyBorder="1" applyAlignment="1">
      <alignment horizontal="center" vertical="top" wrapText="1"/>
    </xf>
    <xf numFmtId="167" fontId="72" fillId="2" borderId="1" xfId="11" applyNumberFormat="1" applyFont="1" applyFill="1" applyBorder="1" applyAlignment="1">
      <alignment horizontal="center"/>
    </xf>
    <xf numFmtId="165" fontId="72" fillId="2" borderId="1" xfId="11" applyNumberFormat="1" applyFont="1" applyFill="1" applyBorder="1" applyAlignment="1">
      <alignment horizontal="center"/>
    </xf>
    <xf numFmtId="167" fontId="72" fillId="2" borderId="1" xfId="11" applyNumberFormat="1" applyFont="1" applyFill="1" applyBorder="1" applyAlignment="1">
      <alignment horizontal="center" vertical="center"/>
    </xf>
    <xf numFmtId="167" fontId="42" fillId="2" borderId="55" xfId="11" applyNumberFormat="1" applyFont="1" applyFill="1" applyBorder="1"/>
    <xf numFmtId="49" fontId="79" fillId="2" borderId="1" xfId="11" applyNumberFormat="1" applyFont="1" applyFill="1" applyBorder="1" applyAlignment="1">
      <alignment wrapText="1"/>
    </xf>
    <xf numFmtId="167" fontId="72" fillId="2" borderId="55" xfId="11" applyNumberFormat="1" applyFont="1" applyFill="1" applyBorder="1" applyAlignment="1">
      <alignment horizontal="center"/>
    </xf>
    <xf numFmtId="49" fontId="80" fillId="2" borderId="7" xfId="11" applyNumberFormat="1" applyFont="1" applyFill="1" applyBorder="1" applyAlignment="1">
      <alignment horizontal="center" vertical="top" wrapText="1"/>
    </xf>
    <xf numFmtId="167" fontId="72" fillId="2" borderId="7" xfId="11" applyNumberFormat="1" applyFont="1" applyFill="1" applyBorder="1" applyAlignment="1">
      <alignment horizontal="center" vertical="center"/>
    </xf>
    <xf numFmtId="167" fontId="72" fillId="2" borderId="25" xfId="11" applyNumberFormat="1" applyFont="1" applyFill="1" applyBorder="1" applyAlignment="1">
      <alignment horizontal="center"/>
    </xf>
    <xf numFmtId="167" fontId="42" fillId="2" borderId="51" xfId="11" applyNumberFormat="1" applyFont="1" applyFill="1" applyBorder="1"/>
    <xf numFmtId="167" fontId="42" fillId="2" borderId="54" xfId="11" applyNumberFormat="1" applyFont="1" applyFill="1" applyBorder="1"/>
    <xf numFmtId="167" fontId="72" fillId="2" borderId="7" xfId="11" applyNumberFormat="1" applyFont="1" applyFill="1" applyBorder="1" applyAlignment="1">
      <alignment horizontal="center"/>
    </xf>
    <xf numFmtId="0" fontId="80" fillId="2" borderId="7" xfId="11" applyFont="1" applyFill="1" applyBorder="1" applyAlignment="1">
      <alignment horizontal="left" vertical="top" wrapText="1"/>
    </xf>
    <xf numFmtId="49" fontId="39" fillId="2" borderId="24" xfId="11" applyNumberFormat="1" applyFont="1" applyFill="1" applyBorder="1" applyAlignment="1">
      <alignment horizontal="center" wrapText="1"/>
    </xf>
    <xf numFmtId="49" fontId="70" fillId="2" borderId="25" xfId="11" applyNumberFormat="1" applyFont="1" applyFill="1" applyBorder="1" applyAlignment="1">
      <alignment wrapText="1"/>
    </xf>
    <xf numFmtId="49" fontId="72" fillId="2" borderId="25" xfId="11" applyNumberFormat="1" applyFont="1" applyFill="1" applyBorder="1" applyAlignment="1">
      <alignment horizontal="center" wrapText="1"/>
    </xf>
    <xf numFmtId="167" fontId="42" fillId="2" borderId="25" xfId="11" applyNumberFormat="1" applyFont="1" applyFill="1" applyBorder="1" applyAlignment="1"/>
    <xf numFmtId="167" fontId="72" fillId="2" borderId="25" xfId="11" applyNumberFormat="1" applyFont="1" applyFill="1" applyBorder="1" applyAlignment="1"/>
    <xf numFmtId="167" fontId="42" fillId="2" borderId="51" xfId="11" applyNumberFormat="1" applyFont="1" applyFill="1" applyBorder="1" applyAlignment="1"/>
    <xf numFmtId="0" fontId="77" fillId="2" borderId="0" xfId="11" applyFont="1" applyFill="1" applyAlignment="1"/>
    <xf numFmtId="49" fontId="39" fillId="2" borderId="28" xfId="11" applyNumberFormat="1" applyFont="1" applyFill="1" applyBorder="1" applyAlignment="1">
      <alignment horizontal="center" wrapText="1"/>
    </xf>
    <xf numFmtId="49" fontId="79" fillId="2" borderId="30" xfId="11" applyNumberFormat="1" applyFont="1" applyFill="1" applyBorder="1" applyAlignment="1">
      <alignment wrapText="1"/>
    </xf>
    <xf numFmtId="49" fontId="72" fillId="2" borderId="30" xfId="11" applyNumberFormat="1" applyFont="1" applyFill="1" applyBorder="1" applyAlignment="1">
      <alignment horizontal="center" wrapText="1"/>
    </xf>
    <xf numFmtId="167" fontId="42" fillId="2" borderId="30" xfId="11" applyNumberFormat="1" applyFont="1" applyFill="1" applyBorder="1" applyAlignment="1"/>
    <xf numFmtId="167" fontId="72" fillId="2" borderId="30" xfId="11" applyNumberFormat="1" applyFont="1" applyFill="1" applyBorder="1" applyAlignment="1"/>
    <xf numFmtId="167" fontId="42" fillId="2" borderId="54" xfId="11" applyNumberFormat="1" applyFont="1" applyFill="1" applyBorder="1" applyAlignment="1"/>
    <xf numFmtId="49" fontId="39" fillId="2" borderId="33" xfId="11" applyNumberFormat="1" applyFont="1" applyFill="1" applyBorder="1" applyAlignment="1">
      <alignment horizontal="center" vertical="top" wrapText="1"/>
    </xf>
    <xf numFmtId="49" fontId="72" fillId="2" borderId="1" xfId="11" applyNumberFormat="1" applyFont="1" applyFill="1" applyBorder="1" applyAlignment="1">
      <alignment wrapText="1"/>
    </xf>
    <xf numFmtId="49" fontId="72" fillId="2" borderId="1" xfId="11" applyNumberFormat="1" applyFont="1" applyFill="1" applyBorder="1" applyAlignment="1">
      <alignment horizontal="center" vertical="center" wrapText="1"/>
    </xf>
    <xf numFmtId="167" fontId="72" fillId="2" borderId="1" xfId="11" applyNumberFormat="1" applyFont="1" applyFill="1" applyBorder="1"/>
    <xf numFmtId="0" fontId="77" fillId="2" borderId="0" xfId="11" applyFont="1" applyFill="1"/>
    <xf numFmtId="49" fontId="81" fillId="2" borderId="1" xfId="11" applyNumberFormat="1" applyFont="1" applyFill="1" applyBorder="1" applyAlignment="1">
      <alignment wrapText="1"/>
    </xf>
    <xf numFmtId="49" fontId="72" fillId="2" borderId="1" xfId="11" applyNumberFormat="1" applyFont="1" applyFill="1" applyBorder="1" applyAlignment="1">
      <alignment horizontal="center" vertical="top" wrapText="1"/>
    </xf>
    <xf numFmtId="167" fontId="78" fillId="2" borderId="1" xfId="11" applyNumberFormat="1" applyFont="1" applyFill="1" applyBorder="1"/>
    <xf numFmtId="167" fontId="90" fillId="2" borderId="55" xfId="11" applyNumberFormat="1" applyFont="1" applyFill="1" applyBorder="1"/>
    <xf numFmtId="0" fontId="91" fillId="2" borderId="0" xfId="11" applyFont="1" applyFill="1"/>
    <xf numFmtId="49" fontId="39" fillId="2" borderId="33" xfId="11" applyNumberFormat="1" applyFont="1" applyFill="1" applyBorder="1" applyAlignment="1">
      <alignment horizontal="center" vertical="center"/>
    </xf>
    <xf numFmtId="0" fontId="77" fillId="2" borderId="0" xfId="11" applyFont="1" applyFill="1" applyBorder="1"/>
    <xf numFmtId="49" fontId="80" fillId="2" borderId="1" xfId="11" applyNumberFormat="1" applyFont="1" applyFill="1" applyBorder="1" applyAlignment="1">
      <alignment wrapText="1"/>
    </xf>
    <xf numFmtId="49" fontId="39" fillId="2" borderId="33" xfId="11" applyNumberFormat="1" applyFont="1" applyFill="1" applyBorder="1" applyAlignment="1">
      <alignment horizontal="center"/>
    </xf>
    <xf numFmtId="0" fontId="80" fillId="2" borderId="1" xfId="11" applyFont="1" applyFill="1" applyBorder="1" applyAlignment="1">
      <alignment wrapText="1"/>
    </xf>
    <xf numFmtId="49" fontId="72" fillId="2" borderId="1" xfId="11" applyNumberFormat="1" applyFont="1" applyFill="1" applyBorder="1" applyAlignment="1">
      <alignment horizontal="center" wrapText="1"/>
    </xf>
    <xf numFmtId="49" fontId="42" fillId="2" borderId="1" xfId="11" applyNumberFormat="1" applyFont="1" applyFill="1" applyBorder="1" applyAlignment="1">
      <alignment wrapText="1"/>
    </xf>
    <xf numFmtId="49" fontId="39" fillId="2" borderId="36" xfId="11" applyNumberFormat="1" applyFont="1" applyFill="1" applyBorder="1" applyAlignment="1">
      <alignment horizontal="center" vertical="center"/>
    </xf>
    <xf numFmtId="49" fontId="81" fillId="2" borderId="37" xfId="11" applyNumberFormat="1" applyFont="1" applyFill="1" applyBorder="1" applyAlignment="1">
      <alignment wrapText="1"/>
    </xf>
    <xf numFmtId="49" fontId="72" fillId="2" borderId="37" xfId="11" applyNumberFormat="1" applyFont="1" applyFill="1" applyBorder="1" applyAlignment="1">
      <alignment horizontal="center" vertical="center" wrapText="1"/>
    </xf>
    <xf numFmtId="167" fontId="42" fillId="2" borderId="37" xfId="11" applyNumberFormat="1" applyFont="1" applyFill="1" applyBorder="1"/>
    <xf numFmtId="167" fontId="72" fillId="2" borderId="37" xfId="11" applyNumberFormat="1" applyFont="1" applyFill="1" applyBorder="1"/>
    <xf numFmtId="167" fontId="42" fillId="2" borderId="60" xfId="11" applyNumberFormat="1" applyFont="1" applyFill="1" applyBorder="1"/>
    <xf numFmtId="0" fontId="83" fillId="2" borderId="0" xfId="11" applyFont="1" applyFill="1" applyBorder="1" applyAlignment="1">
      <alignment horizontal="center" vertical="center"/>
    </xf>
    <xf numFmtId="0" fontId="92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/>
    </xf>
    <xf numFmtId="0" fontId="1" fillId="2" borderId="0" xfId="11" applyFont="1" applyFill="1" applyBorder="1"/>
    <xf numFmtId="0" fontId="93" fillId="2" borderId="0" xfId="11" applyFont="1" applyFill="1" applyBorder="1" applyAlignment="1">
      <alignment horizontal="center"/>
    </xf>
    <xf numFmtId="0" fontId="94" fillId="2" borderId="0" xfId="11" applyFont="1" applyFill="1" applyBorder="1" applyAlignment="1">
      <alignment wrapText="1"/>
    </xf>
    <xf numFmtId="49" fontId="31" fillId="2" borderId="0" xfId="11" applyNumberFormat="1" applyFont="1" applyFill="1" applyBorder="1" applyAlignment="1">
      <alignment horizontal="center"/>
    </xf>
    <xf numFmtId="0" fontId="94" fillId="2" borderId="0" xfId="11" applyFont="1" applyFill="1" applyBorder="1" applyAlignment="1">
      <alignment vertical="center" wrapText="1"/>
    </xf>
    <xf numFmtId="0" fontId="91" fillId="2" borderId="0" xfId="11" applyFont="1" applyFill="1" applyBorder="1" applyAlignment="1">
      <alignment wrapText="1"/>
    </xf>
    <xf numFmtId="49" fontId="87" fillId="2" borderId="0" xfId="11" applyNumberFormat="1" applyFont="1" applyFill="1" applyBorder="1" applyAlignment="1">
      <alignment horizontal="center"/>
    </xf>
    <xf numFmtId="0" fontId="77" fillId="2" borderId="0" xfId="11" applyFont="1" applyFill="1" applyBorder="1" applyAlignment="1">
      <alignment wrapText="1"/>
    </xf>
    <xf numFmtId="0" fontId="94" fillId="2" borderId="0" xfId="11" applyFont="1" applyFill="1" applyBorder="1" applyAlignment="1">
      <alignment vertical="top" wrapText="1"/>
    </xf>
    <xf numFmtId="0" fontId="77" fillId="2" borderId="0" xfId="11" applyFont="1" applyFill="1" applyBorder="1" applyAlignment="1">
      <alignment horizontal="left" vertical="top" wrapText="1"/>
    </xf>
    <xf numFmtId="0" fontId="77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top"/>
    </xf>
    <xf numFmtId="0" fontId="77" fillId="2" borderId="0" xfId="11" applyFont="1" applyFill="1" applyBorder="1" applyAlignment="1">
      <alignment horizontal="left" wrapText="1"/>
    </xf>
    <xf numFmtId="0" fontId="77" fillId="2" borderId="0" xfId="11" applyFont="1" applyFill="1" applyBorder="1" applyAlignment="1">
      <alignment vertical="center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92" fillId="2" borderId="0" xfId="11" applyFont="1" applyFill="1" applyBorder="1" applyAlignment="1">
      <alignment vertical="center" wrapText="1"/>
    </xf>
    <xf numFmtId="0" fontId="91" fillId="2" borderId="0" xfId="11" applyFont="1" applyFill="1" applyBorder="1" applyAlignment="1">
      <alignment vertical="center" wrapText="1"/>
    </xf>
    <xf numFmtId="49" fontId="87" fillId="2" borderId="0" xfId="11" applyNumberFormat="1" applyFont="1" applyFill="1" applyBorder="1" applyAlignment="1">
      <alignment horizontal="center" vertical="center" wrapText="1"/>
    </xf>
    <xf numFmtId="49" fontId="77" fillId="2" borderId="0" xfId="11" applyNumberFormat="1" applyFont="1" applyFill="1" applyBorder="1" applyAlignment="1">
      <alignment wrapText="1"/>
    </xf>
    <xf numFmtId="49" fontId="31" fillId="2" borderId="0" xfId="11" applyNumberFormat="1" applyFont="1" applyFill="1" applyBorder="1" applyAlignment="1">
      <alignment horizontal="center" vertical="top" wrapText="1"/>
    </xf>
    <xf numFmtId="0" fontId="91" fillId="2" borderId="0" xfId="11" applyFont="1" applyFill="1" applyBorder="1" applyAlignment="1">
      <alignment vertical="top" wrapText="1"/>
    </xf>
    <xf numFmtId="49" fontId="87" fillId="2" borderId="0" xfId="11" applyNumberFormat="1" applyFont="1" applyFill="1" applyBorder="1" applyAlignment="1">
      <alignment horizontal="center" vertical="top" wrapText="1"/>
    </xf>
    <xf numFmtId="0" fontId="95" fillId="2" borderId="0" xfId="11" applyFont="1" applyFill="1" applyBorder="1" applyAlignment="1">
      <alignment vertical="top" wrapText="1"/>
    </xf>
    <xf numFmtId="0" fontId="94" fillId="2" borderId="0" xfId="11" applyFont="1" applyFill="1" applyBorder="1" applyAlignment="1">
      <alignment horizontal="center" vertical="center" wrapText="1"/>
    </xf>
    <xf numFmtId="0" fontId="91" fillId="2" borderId="0" xfId="11" applyFont="1" applyFill="1" applyBorder="1" applyAlignment="1">
      <alignment horizontal="left" vertical="center" wrapText="1"/>
    </xf>
    <xf numFmtId="0" fontId="83" fillId="2" borderId="0" xfId="11" applyFont="1" applyFill="1" applyBorder="1" applyAlignment="1">
      <alignment horizontal="center"/>
    </xf>
    <xf numFmtId="0" fontId="83" fillId="2" borderId="0" xfId="11" applyFont="1" applyFill="1" applyBorder="1" applyAlignment="1">
      <alignment horizontal="center" vertical="top"/>
    </xf>
    <xf numFmtId="49" fontId="87" fillId="2" borderId="0" xfId="11" applyNumberFormat="1" applyFont="1" applyFill="1" applyBorder="1" applyAlignment="1">
      <alignment horizontal="center" vertical="top"/>
    </xf>
    <xf numFmtId="0" fontId="95" fillId="2" borderId="0" xfId="11" applyFont="1" applyFill="1" applyBorder="1" applyAlignment="1">
      <alignment horizontal="center" vertical="center" wrapText="1"/>
    </xf>
    <xf numFmtId="0" fontId="96" fillId="2" borderId="0" xfId="11" applyFont="1" applyFill="1" applyBorder="1"/>
    <xf numFmtId="0" fontId="96" fillId="2" borderId="0" xfId="11" applyFont="1" applyFill="1"/>
    <xf numFmtId="0" fontId="72" fillId="2" borderId="0" xfId="11" applyFont="1" applyFill="1"/>
    <xf numFmtId="0" fontId="101" fillId="2" borderId="27" xfId="11" applyFont="1" applyFill="1" applyBorder="1" applyAlignment="1">
      <alignment horizontal="center" vertical="center" wrapText="1"/>
    </xf>
    <xf numFmtId="0" fontId="39" fillId="2" borderId="23" xfId="11" applyFont="1" applyFill="1" applyBorder="1"/>
    <xf numFmtId="0" fontId="72" fillId="2" borderId="47" xfId="11" applyFont="1" applyFill="1" applyBorder="1" applyAlignment="1">
      <alignment horizontal="center" wrapText="1"/>
    </xf>
    <xf numFmtId="165" fontId="129" fillId="2" borderId="23" xfId="11" applyNumberFormat="1" applyFont="1" applyFill="1" applyBorder="1"/>
    <xf numFmtId="165" fontId="42" fillId="2" borderId="47" xfId="11" applyNumberFormat="1" applyFont="1" applyFill="1" applyBorder="1"/>
    <xf numFmtId="0" fontId="77" fillId="2" borderId="0" xfId="11" applyFont="1" applyFill="1" applyAlignment="1">
      <alignment horizontal="center"/>
    </xf>
    <xf numFmtId="0" fontId="131" fillId="2" borderId="0" xfId="11" applyFont="1" applyFill="1"/>
    <xf numFmtId="167" fontId="77" fillId="2" borderId="0" xfId="11" applyNumberFormat="1" applyFont="1" applyFill="1"/>
    <xf numFmtId="0" fontId="80" fillId="2" borderId="41" xfId="11" applyFont="1" applyFill="1" applyBorder="1" applyAlignment="1">
      <alignment horizontal="center" vertical="center" wrapText="1"/>
    </xf>
    <xf numFmtId="49" fontId="80" fillId="2" borderId="41" xfId="11" applyNumberFormat="1" applyFont="1" applyFill="1" applyBorder="1" applyAlignment="1">
      <alignment horizontal="center" vertical="center" wrapText="1"/>
    </xf>
    <xf numFmtId="0" fontId="80" fillId="2" borderId="27" xfId="11" applyFont="1" applyFill="1" applyBorder="1" applyAlignment="1">
      <alignment horizontal="center" vertical="center" wrapText="1"/>
    </xf>
    <xf numFmtId="0" fontId="45" fillId="2" borderId="62" xfId="11" applyFont="1" applyFill="1" applyBorder="1" applyAlignment="1">
      <alignment horizontal="center"/>
    </xf>
    <xf numFmtId="0" fontId="80" fillId="2" borderId="63" xfId="11" applyFont="1" applyFill="1" applyBorder="1" applyAlignment="1">
      <alignment horizontal="center" wrapText="1"/>
    </xf>
    <xf numFmtId="0" fontId="72" fillId="2" borderId="64" xfId="11" applyFont="1" applyFill="1" applyBorder="1"/>
    <xf numFmtId="165" fontId="72" fillId="2" borderId="63" xfId="11" applyNumberFormat="1" applyFont="1" applyFill="1" applyBorder="1"/>
    <xf numFmtId="165" fontId="72" fillId="2" borderId="65" xfId="11" applyNumberFormat="1" applyFont="1" applyFill="1" applyBorder="1"/>
    <xf numFmtId="0" fontId="94" fillId="2" borderId="0" xfId="11" applyFont="1" applyFill="1"/>
    <xf numFmtId="0" fontId="45" fillId="2" borderId="43" xfId="11" applyFont="1" applyFill="1" applyBorder="1" applyAlignment="1">
      <alignment horizontal="center"/>
    </xf>
    <xf numFmtId="0" fontId="79" fillId="2" borderId="31" xfId="11" applyFont="1" applyFill="1" applyBorder="1" applyAlignment="1">
      <alignment horizontal="center" wrapText="1"/>
    </xf>
    <xf numFmtId="0" fontId="72" fillId="2" borderId="61" xfId="11" applyFont="1" applyFill="1" applyBorder="1"/>
    <xf numFmtId="167" fontId="72" fillId="2" borderId="31" xfId="11" applyNumberFormat="1" applyFont="1" applyFill="1" applyBorder="1"/>
    <xf numFmtId="167" fontId="72" fillId="2" borderId="29" xfId="11" applyNumberFormat="1" applyFont="1" applyFill="1" applyBorder="1"/>
    <xf numFmtId="167" fontId="72" fillId="2" borderId="54" xfId="11" applyNumberFormat="1" applyFont="1" applyFill="1" applyBorder="1"/>
    <xf numFmtId="0" fontId="45" fillId="2" borderId="44" xfId="11" applyFont="1" applyFill="1" applyBorder="1" applyAlignment="1">
      <alignment horizontal="center"/>
    </xf>
    <xf numFmtId="0" fontId="80" fillId="2" borderId="32" xfId="11" applyFont="1" applyFill="1" applyBorder="1" applyAlignment="1">
      <alignment horizontal="center" wrapText="1"/>
    </xf>
    <xf numFmtId="0" fontId="42" fillId="2" borderId="66" xfId="11" applyFont="1" applyFill="1" applyBorder="1"/>
    <xf numFmtId="165" fontId="42" fillId="2" borderId="32" xfId="11" applyNumberFormat="1" applyFont="1" applyFill="1" applyBorder="1"/>
    <xf numFmtId="165" fontId="42" fillId="2" borderId="11" xfId="11" applyNumberFormat="1" applyFont="1" applyFill="1" applyBorder="1"/>
    <xf numFmtId="0" fontId="79" fillId="2" borderId="32" xfId="11" applyFont="1" applyFill="1" applyBorder="1" applyAlignment="1">
      <alignment horizontal="center"/>
    </xf>
    <xf numFmtId="0" fontId="42" fillId="2" borderId="32" xfId="11" applyFont="1" applyFill="1" applyBorder="1"/>
    <xf numFmtId="0" fontId="42" fillId="2" borderId="11" xfId="11" applyFont="1" applyFill="1" applyBorder="1"/>
    <xf numFmtId="0" fontId="42" fillId="2" borderId="55" xfId="11" applyFont="1" applyFill="1" applyBorder="1"/>
    <xf numFmtId="0" fontId="45" fillId="2" borderId="44" xfId="11" applyFont="1" applyFill="1" applyBorder="1" applyAlignment="1">
      <alignment horizontal="center" vertical="center"/>
    </xf>
    <xf numFmtId="0" fontId="81" fillId="2" borderId="32" xfId="11" applyFont="1" applyFill="1" applyBorder="1" applyAlignment="1">
      <alignment wrapText="1"/>
    </xf>
    <xf numFmtId="0" fontId="42" fillId="2" borderId="32" xfId="11" applyFont="1" applyFill="1" applyBorder="1" applyAlignment="1">
      <alignment vertical="center" wrapText="1"/>
    </xf>
    <xf numFmtId="0" fontId="42" fillId="2" borderId="55" xfId="11" applyFont="1" applyFill="1" applyBorder="1" applyAlignment="1">
      <alignment vertical="center" wrapText="1"/>
    </xf>
    <xf numFmtId="0" fontId="79" fillId="2" borderId="31" xfId="11" applyFont="1" applyFill="1" applyBorder="1" applyAlignment="1">
      <alignment horizontal="left" wrapText="1"/>
    </xf>
    <xf numFmtId="0" fontId="80" fillId="2" borderId="32" xfId="11" applyFont="1" applyFill="1" applyBorder="1" applyAlignment="1">
      <alignment wrapText="1"/>
    </xf>
    <xf numFmtId="0" fontId="42" fillId="2" borderId="11" xfId="11" applyFont="1" applyFill="1" applyBorder="1" applyAlignment="1">
      <alignment horizontal="center" vertical="center" wrapText="1"/>
    </xf>
    <xf numFmtId="0" fontId="79" fillId="2" borderId="32" xfId="11" applyFont="1" applyFill="1" applyBorder="1" applyAlignment="1">
      <alignment wrapText="1"/>
    </xf>
    <xf numFmtId="0" fontId="89" fillId="2" borderId="32" xfId="11" applyFont="1" applyFill="1" applyBorder="1"/>
    <xf numFmtId="49" fontId="110" fillId="2" borderId="66" xfId="11" applyNumberFormat="1" applyFont="1" applyFill="1" applyBorder="1" applyAlignment="1">
      <alignment horizontal="center" vertical="center" wrapText="1"/>
    </xf>
    <xf numFmtId="0" fontId="129" fillId="2" borderId="32" xfId="11" applyFont="1" applyFill="1" applyBorder="1"/>
    <xf numFmtId="0" fontId="129" fillId="2" borderId="11" xfId="11" applyFont="1" applyFill="1" applyBorder="1" applyAlignment="1">
      <alignment vertical="center" wrapText="1"/>
    </xf>
    <xf numFmtId="0" fontId="129" fillId="2" borderId="55" xfId="11" applyFont="1" applyFill="1" applyBorder="1"/>
    <xf numFmtId="0" fontId="132" fillId="2" borderId="0" xfId="11" applyFont="1" applyFill="1"/>
    <xf numFmtId="0" fontId="89" fillId="2" borderId="32" xfId="11" applyFont="1" applyFill="1" applyBorder="1" applyAlignment="1">
      <alignment wrapText="1"/>
    </xf>
    <xf numFmtId="0" fontId="45" fillId="2" borderId="46" xfId="11" applyFont="1" applyFill="1" applyBorder="1" applyAlignment="1">
      <alignment horizontal="center"/>
    </xf>
    <xf numFmtId="0" fontId="89" fillId="2" borderId="39" xfId="11" applyFont="1" applyFill="1" applyBorder="1" applyAlignment="1">
      <alignment wrapText="1"/>
    </xf>
    <xf numFmtId="49" fontId="110" fillId="2" borderId="67" xfId="11" applyNumberFormat="1" applyFont="1" applyFill="1" applyBorder="1" applyAlignment="1">
      <alignment horizontal="center" vertical="center" wrapText="1"/>
    </xf>
    <xf numFmtId="0" fontId="129" fillId="2" borderId="39" xfId="11" applyFont="1" applyFill="1" applyBorder="1"/>
    <xf numFmtId="0" fontId="42" fillId="2" borderId="68" xfId="11" applyFont="1" applyFill="1" applyBorder="1" applyAlignment="1">
      <alignment horizontal="center" vertical="center" wrapText="1"/>
    </xf>
    <xf numFmtId="0" fontId="129" fillId="2" borderId="60" xfId="11" applyFont="1" applyFill="1" applyBorder="1"/>
    <xf numFmtId="49" fontId="133" fillId="2" borderId="66" xfId="11" applyNumberFormat="1" applyFont="1" applyFill="1" applyBorder="1" applyAlignment="1">
      <alignment horizontal="center" vertical="center" wrapText="1"/>
    </xf>
    <xf numFmtId="0" fontId="89" fillId="2" borderId="63" xfId="11" applyFont="1" applyFill="1" applyBorder="1" applyAlignment="1">
      <alignment wrapText="1"/>
    </xf>
    <xf numFmtId="49" fontId="133" fillId="2" borderId="64" xfId="11" applyNumberFormat="1" applyFont="1" applyFill="1" applyBorder="1" applyAlignment="1">
      <alignment horizontal="center" vertical="center" wrapText="1"/>
    </xf>
    <xf numFmtId="0" fontId="129" fillId="2" borderId="63" xfId="11" applyFont="1" applyFill="1" applyBorder="1"/>
    <xf numFmtId="0" fontId="129" fillId="2" borderId="65" xfId="11" applyFont="1" applyFill="1" applyBorder="1" applyAlignment="1">
      <alignment vertical="center" wrapText="1"/>
    </xf>
    <xf numFmtId="0" fontId="42" fillId="2" borderId="69" xfId="11" applyFont="1" applyFill="1" applyBorder="1" applyAlignment="1">
      <alignment horizontal="center" vertical="center" wrapText="1"/>
    </xf>
    <xf numFmtId="49" fontId="133" fillId="2" borderId="67" xfId="11" applyNumberFormat="1" applyFont="1" applyFill="1" applyBorder="1" applyAlignment="1">
      <alignment horizontal="center" vertical="center" wrapText="1"/>
    </xf>
    <xf numFmtId="0" fontId="129" fillId="2" borderId="68" xfId="11" applyFont="1" applyFill="1" applyBorder="1" applyAlignment="1">
      <alignment vertical="center" wrapText="1"/>
    </xf>
    <xf numFmtId="0" fontId="81" fillId="2" borderId="63" xfId="11" applyFont="1" applyFill="1" applyBorder="1" applyAlignment="1">
      <alignment wrapText="1"/>
    </xf>
    <xf numFmtId="49" fontId="134" fillId="2" borderId="64" xfId="11" applyNumberFormat="1" applyFont="1" applyFill="1" applyBorder="1" applyAlignment="1">
      <alignment horizontal="center" vertical="center" wrapText="1"/>
    </xf>
    <xf numFmtId="49" fontId="134" fillId="2" borderId="66" xfId="11" applyNumberFormat="1" applyFont="1" applyFill="1" applyBorder="1" applyAlignment="1">
      <alignment horizontal="center" vertical="center" wrapText="1"/>
    </xf>
    <xf numFmtId="0" fontId="42" fillId="2" borderId="55" xfId="11" applyFont="1" applyFill="1" applyBorder="1" applyAlignment="1">
      <alignment horizontal="center"/>
    </xf>
    <xf numFmtId="0" fontId="45" fillId="2" borderId="45" xfId="11" applyFont="1" applyFill="1" applyBorder="1" applyAlignment="1">
      <alignment horizontal="center"/>
    </xf>
    <xf numFmtId="0" fontId="89" fillId="2" borderId="35" xfId="11" applyFont="1" applyFill="1" applyBorder="1" applyAlignment="1">
      <alignment wrapText="1"/>
    </xf>
    <xf numFmtId="49" fontId="134" fillId="2" borderId="70" xfId="11" applyNumberFormat="1" applyFont="1" applyFill="1" applyBorder="1" applyAlignment="1">
      <alignment horizontal="center" vertical="center" wrapText="1"/>
    </xf>
    <xf numFmtId="0" fontId="129" fillId="2" borderId="35" xfId="11" applyFont="1" applyFill="1" applyBorder="1"/>
    <xf numFmtId="0" fontId="129" fillId="2" borderId="13" xfId="11" applyFont="1" applyFill="1" applyBorder="1" applyAlignment="1">
      <alignment vertical="center" wrapText="1"/>
    </xf>
    <xf numFmtId="0" fontId="129" fillId="2" borderId="56" xfId="11" applyFont="1" applyFill="1" applyBorder="1"/>
    <xf numFmtId="0" fontId="45" fillId="2" borderId="42" xfId="11" applyFont="1" applyFill="1" applyBorder="1" applyAlignment="1">
      <alignment horizontal="center"/>
    </xf>
    <xf numFmtId="0" fontId="81" fillId="2" borderId="27" xfId="11" applyFont="1" applyFill="1" applyBorder="1" applyAlignment="1">
      <alignment wrapText="1"/>
    </xf>
    <xf numFmtId="49" fontId="134" fillId="2" borderId="48" xfId="11" applyNumberFormat="1" applyFont="1" applyFill="1" applyBorder="1" applyAlignment="1">
      <alignment horizontal="center" vertical="center" wrapText="1"/>
    </xf>
    <xf numFmtId="165" fontId="129" fillId="2" borderId="27" xfId="11" applyNumberFormat="1" applyFont="1" applyFill="1" applyBorder="1"/>
    <xf numFmtId="165" fontId="129" fillId="2" borderId="50" xfId="11" applyNumberFormat="1" applyFont="1" applyFill="1" applyBorder="1" applyAlignment="1">
      <alignment vertical="center" wrapText="1"/>
    </xf>
    <xf numFmtId="165" fontId="129" fillId="2" borderId="51" xfId="11" applyNumberFormat="1" applyFont="1" applyFill="1" applyBorder="1"/>
    <xf numFmtId="0" fontId="45" fillId="2" borderId="71" xfId="11" applyFont="1" applyFill="1" applyBorder="1" applyAlignment="1">
      <alignment horizontal="center"/>
    </xf>
    <xf numFmtId="0" fontId="79" fillId="2" borderId="72" xfId="11" applyFont="1" applyFill="1" applyBorder="1" applyAlignment="1">
      <alignment horizontal="left"/>
    </xf>
    <xf numFmtId="49" fontId="134" fillId="2" borderId="0" xfId="11" applyNumberFormat="1" applyFont="1" applyFill="1" applyBorder="1" applyAlignment="1">
      <alignment horizontal="center" vertical="center" wrapText="1"/>
    </xf>
    <xf numFmtId="0" fontId="129" fillId="2" borderId="72" xfId="11" applyFont="1" applyFill="1" applyBorder="1"/>
    <xf numFmtId="0" fontId="129" fillId="2" borderId="73" xfId="11" applyFont="1" applyFill="1" applyBorder="1" applyAlignment="1">
      <alignment vertical="center" wrapText="1"/>
    </xf>
    <xf numFmtId="0" fontId="129" fillId="2" borderId="59" xfId="11" applyFont="1" applyFill="1" applyBorder="1"/>
    <xf numFmtId="0" fontId="80" fillId="2" borderId="27" xfId="11" applyFont="1" applyFill="1" applyBorder="1" applyAlignment="1">
      <alignment wrapText="1"/>
    </xf>
    <xf numFmtId="0" fontId="72" fillId="2" borderId="27" xfId="11" applyFont="1" applyFill="1" applyBorder="1"/>
    <xf numFmtId="0" fontId="72" fillId="2" borderId="50" xfId="11" applyFont="1" applyFill="1" applyBorder="1" applyAlignment="1">
      <alignment vertical="center" wrapText="1"/>
    </xf>
    <xf numFmtId="0" fontId="72" fillId="2" borderId="51" xfId="11" applyFont="1" applyFill="1" applyBorder="1"/>
    <xf numFmtId="0" fontId="79" fillId="2" borderId="31" xfId="11" applyFont="1" applyFill="1" applyBorder="1" applyAlignment="1">
      <alignment wrapText="1"/>
    </xf>
    <xf numFmtId="49" fontId="134" fillId="2" borderId="61" xfId="11" applyNumberFormat="1" applyFont="1" applyFill="1" applyBorder="1" applyAlignment="1">
      <alignment horizontal="center" vertical="center" wrapText="1"/>
    </xf>
    <xf numFmtId="0" fontId="72" fillId="2" borderId="31" xfId="11" applyFont="1" applyFill="1" applyBorder="1"/>
    <xf numFmtId="0" fontId="72" fillId="2" borderId="29" xfId="11" applyFont="1" applyFill="1" applyBorder="1" applyAlignment="1">
      <alignment vertical="center" wrapText="1"/>
    </xf>
    <xf numFmtId="0" fontId="72" fillId="2" borderId="54" xfId="11" applyFont="1" applyFill="1" applyBorder="1"/>
    <xf numFmtId="0" fontId="42" fillId="2" borderId="11" xfId="11" applyFont="1" applyFill="1" applyBorder="1" applyAlignment="1">
      <alignment vertical="center" wrapText="1"/>
    </xf>
    <xf numFmtId="0" fontId="45" fillId="2" borderId="42" xfId="11" applyFont="1" applyFill="1" applyBorder="1" applyAlignment="1">
      <alignment horizontal="center" vertical="center"/>
    </xf>
    <xf numFmtId="0" fontId="89" fillId="2" borderId="32" xfId="11" applyNumberFormat="1" applyFont="1" applyFill="1" applyBorder="1" applyAlignment="1">
      <alignment wrapText="1"/>
    </xf>
    <xf numFmtId="0" fontId="42" fillId="2" borderId="13" xfId="11" applyFont="1" applyFill="1" applyBorder="1" applyAlignment="1">
      <alignment vertical="center" wrapText="1"/>
    </xf>
    <xf numFmtId="0" fontId="42" fillId="2" borderId="56" xfId="11" applyFont="1" applyFill="1" applyBorder="1"/>
    <xf numFmtId="0" fontId="72" fillId="2" borderId="27" xfId="11" applyFont="1" applyFill="1" applyBorder="1" applyAlignment="1">
      <alignment vertical="center" wrapText="1"/>
    </xf>
    <xf numFmtId="0" fontId="72" fillId="2" borderId="31" xfId="11" applyFont="1" applyFill="1" applyBorder="1" applyAlignment="1">
      <alignment vertical="center" wrapText="1"/>
    </xf>
    <xf numFmtId="0" fontId="72" fillId="2" borderId="54" xfId="11" applyFont="1" applyFill="1" applyBorder="1" applyAlignment="1">
      <alignment vertical="center" wrapText="1"/>
    </xf>
    <xf numFmtId="0" fontId="80" fillId="2" borderId="27" xfId="11" applyFont="1" applyFill="1" applyBorder="1" applyAlignment="1">
      <alignment vertical="center" wrapText="1"/>
    </xf>
    <xf numFmtId="0" fontId="39" fillId="2" borderId="48" xfId="11" applyFont="1" applyFill="1" applyBorder="1"/>
    <xf numFmtId="167" fontId="72" fillId="2" borderId="27" xfId="11" applyNumberFormat="1" applyFont="1" applyFill="1" applyBorder="1"/>
    <xf numFmtId="165" fontId="72" fillId="2" borderId="50" xfId="11" applyNumberFormat="1" applyFont="1" applyFill="1" applyBorder="1"/>
    <xf numFmtId="165" fontId="72" fillId="2" borderId="50" xfId="11" applyNumberFormat="1" applyFont="1" applyFill="1" applyBorder="1" applyAlignment="1">
      <alignment horizontal="center"/>
    </xf>
    <xf numFmtId="0" fontId="39" fillId="2" borderId="0" xfId="11" applyFont="1" applyFill="1" applyBorder="1"/>
    <xf numFmtId="167" fontId="72" fillId="2" borderId="72" xfId="11" applyNumberFormat="1" applyFont="1" applyFill="1" applyBorder="1"/>
    <xf numFmtId="167" fontId="72" fillId="2" borderId="73" xfId="11" applyNumberFormat="1" applyFont="1" applyFill="1" applyBorder="1"/>
    <xf numFmtId="167" fontId="72" fillId="2" borderId="59" xfId="11" applyNumberFormat="1" applyFont="1" applyFill="1" applyBorder="1"/>
    <xf numFmtId="0" fontId="45" fillId="2" borderId="43" xfId="11" applyFont="1" applyFill="1" applyBorder="1" applyAlignment="1">
      <alignment horizontal="center" vertical="center"/>
    </xf>
    <xf numFmtId="0" fontId="39" fillId="2" borderId="61" xfId="11" applyFont="1" applyFill="1" applyBorder="1" applyAlignment="1">
      <alignment horizontal="center"/>
    </xf>
    <xf numFmtId="165" fontId="42" fillId="2" borderId="31" xfId="11" applyNumberFormat="1" applyFont="1" applyFill="1" applyBorder="1"/>
    <xf numFmtId="165" fontId="135" fillId="2" borderId="0" xfId="11" applyNumberFormat="1" applyFont="1" applyFill="1"/>
    <xf numFmtId="167" fontId="42" fillId="2" borderId="54" xfId="11" applyNumberFormat="1" applyFont="1" applyFill="1" applyBorder="1" applyAlignment="1">
      <alignment horizontal="center"/>
    </xf>
    <xf numFmtId="0" fontId="39" fillId="2" borderId="66" xfId="11" applyFont="1" applyFill="1" applyBorder="1"/>
    <xf numFmtId="167" fontId="42" fillId="2" borderId="32" xfId="11" applyNumberFormat="1" applyFont="1" applyFill="1" applyBorder="1"/>
    <xf numFmtId="167" fontId="42" fillId="2" borderId="11" xfId="11" applyNumberFormat="1" applyFont="1" applyFill="1" applyBorder="1"/>
    <xf numFmtId="165" fontId="42" fillId="2" borderId="29" xfId="11" applyNumberFormat="1" applyFont="1" applyFill="1" applyBorder="1"/>
    <xf numFmtId="167" fontId="42" fillId="2" borderId="55" xfId="11" applyNumberFormat="1" applyFont="1" applyFill="1" applyBorder="1" applyAlignment="1">
      <alignment horizontal="center" vertical="center" wrapText="1"/>
    </xf>
    <xf numFmtId="165" fontId="42" fillId="2" borderId="11" xfId="11" applyNumberFormat="1" applyFont="1" applyFill="1" applyBorder="1" applyAlignment="1">
      <alignment horizontal="center" vertical="center" wrapText="1"/>
    </xf>
    <xf numFmtId="0" fontId="79" fillId="2" borderId="72" xfId="11" applyFont="1" applyFill="1" applyBorder="1" applyAlignment="1">
      <alignment wrapText="1"/>
    </xf>
    <xf numFmtId="0" fontId="39" fillId="2" borderId="66" xfId="11" applyFont="1" applyFill="1" applyBorder="1" applyAlignment="1">
      <alignment horizontal="center" vertical="center" wrapText="1"/>
    </xf>
    <xf numFmtId="165" fontId="42" fillId="2" borderId="32" xfId="11" applyNumberFormat="1" applyFont="1" applyFill="1" applyBorder="1" applyAlignment="1">
      <alignment vertical="center" wrapText="1"/>
    </xf>
    <xf numFmtId="167" fontId="42" fillId="2" borderId="11" xfId="11" applyNumberFormat="1" applyFont="1" applyFill="1" applyBorder="1" applyAlignment="1">
      <alignment horizontal="center" vertical="center" wrapText="1"/>
    </xf>
    <xf numFmtId="165" fontId="42" fillId="2" borderId="55" xfId="11" applyNumberFormat="1" applyFont="1" applyFill="1" applyBorder="1" applyAlignment="1">
      <alignment horizontal="center"/>
    </xf>
    <xf numFmtId="167" fontId="42" fillId="2" borderId="32" xfId="11" applyNumberFormat="1" applyFont="1" applyFill="1" applyBorder="1" applyAlignment="1">
      <alignment vertical="center" wrapText="1"/>
    </xf>
    <xf numFmtId="167" fontId="42" fillId="2" borderId="55" xfId="11" applyNumberFormat="1" applyFont="1" applyFill="1" applyBorder="1" applyAlignment="1">
      <alignment horizontal="center"/>
    </xf>
    <xf numFmtId="0" fontId="135" fillId="0" borderId="0" xfId="11" applyFont="1"/>
    <xf numFmtId="0" fontId="45" fillId="2" borderId="45" xfId="11" applyFont="1" applyFill="1" applyBorder="1" applyAlignment="1">
      <alignment horizontal="center" vertical="center"/>
    </xf>
    <xf numFmtId="0" fontId="80" fillId="2" borderId="72" xfId="11" applyFont="1" applyFill="1" applyBorder="1" applyAlignment="1">
      <alignment vertical="center" wrapText="1"/>
    </xf>
    <xf numFmtId="0" fontId="39" fillId="2" borderId="70" xfId="11" applyFont="1" applyFill="1" applyBorder="1" applyAlignment="1">
      <alignment vertical="center" wrapText="1"/>
    </xf>
    <xf numFmtId="167" fontId="42" fillId="2" borderId="32" xfId="11" applyNumberFormat="1" applyFont="1" applyFill="1" applyBorder="1" applyAlignment="1">
      <alignment horizontal="center" vertical="center" wrapText="1"/>
    </xf>
    <xf numFmtId="167" fontId="42" fillId="2" borderId="33" xfId="11" applyNumberFormat="1" applyFont="1" applyFill="1" applyBorder="1" applyAlignment="1">
      <alignment horizontal="center" vertical="center" wrapText="1"/>
    </xf>
    <xf numFmtId="167" fontId="42" fillId="2" borderId="74" xfId="11" applyNumberFormat="1" applyFont="1" applyFill="1" applyBorder="1" applyAlignment="1">
      <alignment horizontal="center" vertical="center" wrapText="1"/>
    </xf>
    <xf numFmtId="0" fontId="80" fillId="2" borderId="32" xfId="11" applyFont="1" applyFill="1" applyBorder="1" applyAlignment="1">
      <alignment vertical="center" wrapText="1"/>
    </xf>
    <xf numFmtId="0" fontId="39" fillId="2" borderId="66" xfId="11" applyFont="1" applyFill="1" applyBorder="1" applyAlignment="1">
      <alignment vertical="center" wrapText="1"/>
    </xf>
    <xf numFmtId="167" fontId="42" fillId="2" borderId="11" xfId="11" applyNumberFormat="1" applyFont="1" applyFill="1" applyBorder="1" applyAlignment="1">
      <alignment vertical="center" wrapText="1"/>
    </xf>
    <xf numFmtId="0" fontId="80" fillId="2" borderId="31" xfId="11" applyFont="1" applyFill="1" applyBorder="1" applyAlignment="1">
      <alignment vertical="center" wrapText="1"/>
    </xf>
    <xf numFmtId="0" fontId="89" fillId="2" borderId="32" xfId="11" applyFont="1" applyFill="1" applyBorder="1" applyAlignment="1">
      <alignment vertical="center" wrapText="1"/>
    </xf>
    <xf numFmtId="0" fontId="81" fillId="2" borderId="32" xfId="11" applyFont="1" applyFill="1" applyBorder="1" applyAlignment="1">
      <alignment horizontal="left" vertical="center" wrapText="1"/>
    </xf>
    <xf numFmtId="167" fontId="42" fillId="2" borderId="11" xfId="11" applyNumberFormat="1" applyFont="1" applyFill="1" applyBorder="1" applyAlignment="1">
      <alignment horizontal="center"/>
    </xf>
    <xf numFmtId="0" fontId="128" fillId="2" borderId="0" xfId="11" applyFill="1"/>
    <xf numFmtId="49" fontId="134" fillId="2" borderId="67" xfId="11" applyNumberFormat="1" applyFont="1" applyFill="1" applyBorder="1" applyAlignment="1">
      <alignment horizontal="center" vertical="center" wrapText="1"/>
    </xf>
    <xf numFmtId="167" fontId="129" fillId="2" borderId="39" xfId="11" applyNumberFormat="1" applyFont="1" applyFill="1" applyBorder="1"/>
    <xf numFmtId="167" fontId="129" fillId="2" borderId="68" xfId="11" applyNumberFormat="1" applyFont="1" applyFill="1" applyBorder="1" applyAlignment="1">
      <alignment vertical="center" wrapText="1"/>
    </xf>
    <xf numFmtId="167" fontId="129" fillId="2" borderId="60" xfId="11" applyNumberFormat="1" applyFont="1" applyFill="1" applyBorder="1"/>
    <xf numFmtId="0" fontId="31" fillId="2" borderId="0" xfId="11" applyFont="1" applyFill="1"/>
    <xf numFmtId="0" fontId="98" fillId="2" borderId="0" xfId="11" applyFont="1" applyFill="1" applyBorder="1"/>
    <xf numFmtId="0" fontId="100" fillId="2" borderId="0" xfId="11" applyFont="1" applyFill="1" applyBorder="1"/>
    <xf numFmtId="164" fontId="102" fillId="2" borderId="0" xfId="11" applyNumberFormat="1" applyFont="1" applyFill="1" applyBorder="1" applyAlignment="1">
      <alignment horizontal="center" vertical="top"/>
    </xf>
    <xf numFmtId="0" fontId="102" fillId="2" borderId="0" xfId="11" applyFont="1" applyFill="1" applyBorder="1" applyAlignment="1">
      <alignment horizontal="center" vertical="top"/>
    </xf>
    <xf numFmtId="0" fontId="102" fillId="2" borderId="0" xfId="11" applyFont="1" applyFill="1" applyBorder="1" applyAlignment="1">
      <alignment horizontal="right" vertical="top"/>
    </xf>
    <xf numFmtId="0" fontId="103" fillId="2" borderId="0" xfId="11" applyFont="1" applyFill="1" applyBorder="1"/>
    <xf numFmtId="0" fontId="49" fillId="2" borderId="0" xfId="11" applyFont="1" applyFill="1" applyBorder="1"/>
    <xf numFmtId="164" fontId="99" fillId="2" borderId="0" xfId="11" applyNumberFormat="1" applyFont="1" applyFill="1" applyBorder="1" applyAlignment="1">
      <alignment horizontal="center" vertical="top"/>
    </xf>
    <xf numFmtId="0" fontId="99" fillId="2" borderId="0" xfId="11" applyFont="1" applyFill="1" applyBorder="1" applyAlignment="1">
      <alignment horizontal="center" vertical="top"/>
    </xf>
    <xf numFmtId="0" fontId="99" fillId="2" borderId="0" xfId="11" applyFont="1" applyFill="1" applyBorder="1" applyAlignment="1">
      <alignment horizontal="left" vertical="top" wrapText="1"/>
    </xf>
    <xf numFmtId="0" fontId="49" fillId="2" borderId="0" xfId="11" applyFont="1" applyFill="1" applyBorder="1" applyAlignment="1">
      <alignment horizontal="center"/>
    </xf>
    <xf numFmtId="0" fontId="102" fillId="2" borderId="1" xfId="11" applyNumberFormat="1" applyFont="1" applyFill="1" applyBorder="1" applyAlignment="1">
      <alignment horizontal="center" vertical="center" wrapText="1" readingOrder="1"/>
    </xf>
    <xf numFmtId="0" fontId="98" fillId="2" borderId="0" xfId="11" applyFont="1" applyFill="1" applyBorder="1" applyAlignment="1">
      <alignment vertical="center"/>
    </xf>
    <xf numFmtId="0" fontId="105" fillId="2" borderId="1" xfId="11" applyFont="1" applyFill="1" applyBorder="1" applyAlignment="1">
      <alignment horizontal="center" vertical="center" wrapText="1"/>
    </xf>
    <xf numFmtId="0" fontId="98" fillId="2" borderId="0" xfId="11" applyFont="1" applyFill="1" applyBorder="1" applyAlignment="1">
      <alignment vertical="center" wrapText="1"/>
    </xf>
    <xf numFmtId="49" fontId="54" fillId="2" borderId="1" xfId="11" applyNumberFormat="1" applyFont="1" applyFill="1" applyBorder="1" applyAlignment="1">
      <alignment horizontal="center" vertical="center" wrapText="1"/>
    </xf>
    <xf numFmtId="0" fontId="107" fillId="2" borderId="0" xfId="11" applyFont="1" applyFill="1" applyBorder="1" applyAlignment="1">
      <alignment vertical="center" wrapText="1"/>
    </xf>
    <xf numFmtId="0" fontId="49" fillId="2" borderId="1" xfId="11" applyFont="1" applyFill="1" applyBorder="1" applyAlignment="1">
      <alignment horizontal="center" vertical="center" wrapText="1"/>
    </xf>
    <xf numFmtId="49" fontId="108" fillId="2" borderId="1" xfId="11" applyNumberFormat="1" applyFont="1" applyFill="1" applyBorder="1" applyAlignment="1">
      <alignment horizontal="center" vertical="center" wrapText="1"/>
    </xf>
    <xf numFmtId="0" fontId="108" fillId="2" borderId="1" xfId="11" applyNumberFormat="1" applyFont="1" applyFill="1" applyBorder="1" applyAlignment="1">
      <alignment horizontal="center" vertical="center" wrapText="1"/>
    </xf>
    <xf numFmtId="0" fontId="109" fillId="2" borderId="1" xfId="11" applyNumberFormat="1" applyFont="1" applyFill="1" applyBorder="1" applyAlignment="1">
      <alignment horizontal="center" vertical="center" wrapText="1"/>
    </xf>
    <xf numFmtId="0" fontId="99" fillId="2" borderId="1" xfId="11" applyNumberFormat="1" applyFont="1" applyFill="1" applyBorder="1" applyAlignment="1">
      <alignment horizontal="center" vertical="center" wrapText="1" readingOrder="1"/>
    </xf>
    <xf numFmtId="165" fontId="100" fillId="2" borderId="1" xfId="11" applyNumberFormat="1" applyFont="1" applyFill="1" applyBorder="1" applyAlignment="1">
      <alignment horizontal="center" vertical="center"/>
    </xf>
    <xf numFmtId="165" fontId="100" fillId="2" borderId="1" xfId="11" applyNumberFormat="1" applyFont="1" applyFill="1" applyBorder="1" applyAlignment="1">
      <alignment horizontal="center" vertical="center" wrapText="1"/>
    </xf>
    <xf numFmtId="165" fontId="111" fillId="2" borderId="0" xfId="11" applyNumberFormat="1" applyFont="1" applyFill="1" applyBorder="1" applyAlignment="1">
      <alignment horizontal="center" vertical="center" wrapText="1"/>
    </xf>
    <xf numFmtId="0" fontId="98" fillId="2" borderId="0" xfId="11" applyFont="1" applyFill="1" applyBorder="1" applyAlignment="1">
      <alignment horizontal="center" vertical="center" wrapText="1"/>
    </xf>
    <xf numFmtId="165" fontId="98" fillId="2" borderId="0" xfId="11" applyNumberFormat="1" applyFont="1" applyFill="1" applyBorder="1" applyAlignment="1">
      <alignment horizontal="center" vertical="center" wrapText="1"/>
    </xf>
    <xf numFmtId="0" fontId="49" fillId="2" borderId="1" xfId="1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0" fontId="54" fillId="2" borderId="1" xfId="11" applyNumberFormat="1" applyFont="1" applyFill="1" applyBorder="1" applyAlignment="1">
      <alignment horizontal="center" vertical="center"/>
    </xf>
    <xf numFmtId="0" fontId="112" fillId="2" borderId="1" xfId="11" applyNumberFormat="1" applyFont="1" applyFill="1" applyBorder="1" applyAlignment="1">
      <alignment horizontal="center" vertical="center" wrapText="1" readingOrder="1"/>
    </xf>
    <xf numFmtId="167" fontId="100" fillId="2" borderId="1" xfId="11" applyNumberFormat="1" applyFont="1" applyFill="1" applyBorder="1" applyAlignment="1">
      <alignment horizontal="center" vertical="center"/>
    </xf>
    <xf numFmtId="167" fontId="106" fillId="2" borderId="1" xfId="11" applyNumberFormat="1" applyFont="1" applyFill="1" applyBorder="1" applyAlignment="1">
      <alignment horizontal="center" vertical="center"/>
    </xf>
    <xf numFmtId="0" fontId="98" fillId="2" borderId="0" xfId="11" applyFont="1" applyFill="1" applyBorder="1" applyAlignment="1">
      <alignment horizontal="center" vertical="center"/>
    </xf>
    <xf numFmtId="165" fontId="98" fillId="2" borderId="0" xfId="11" applyNumberFormat="1" applyFont="1" applyFill="1" applyBorder="1" applyAlignment="1">
      <alignment horizontal="center" vertical="center"/>
    </xf>
    <xf numFmtId="0" fontId="49" fillId="2" borderId="1" xfId="11" applyFont="1" applyFill="1" applyBorder="1" applyAlignment="1">
      <alignment vertical="center"/>
    </xf>
    <xf numFmtId="0" fontId="106" fillId="2" borderId="1" xfId="11" applyNumberFormat="1" applyFont="1" applyFill="1" applyBorder="1" applyAlignment="1">
      <alignment horizontal="left" vertical="top" wrapText="1" readingOrder="1"/>
    </xf>
    <xf numFmtId="165" fontId="100" fillId="2" borderId="1" xfId="11" applyNumberFormat="1" applyFont="1" applyFill="1" applyBorder="1"/>
    <xf numFmtId="0" fontId="109" fillId="2" borderId="1" xfId="11" applyNumberFormat="1" applyFont="1" applyFill="1" applyBorder="1" applyAlignment="1">
      <alignment horizontal="left" vertical="top" wrapText="1" readingOrder="1"/>
    </xf>
    <xf numFmtId="167" fontId="104" fillId="2" borderId="1" xfId="11" applyNumberFormat="1" applyFont="1" applyFill="1" applyBorder="1"/>
    <xf numFmtId="165" fontId="114" fillId="2" borderId="0" xfId="11" applyNumberFormat="1" applyFont="1" applyFill="1" applyBorder="1"/>
    <xf numFmtId="0" fontId="114" fillId="2" borderId="0" xfId="11" applyFont="1" applyFill="1" applyBorder="1"/>
    <xf numFmtId="165" fontId="104" fillId="2" borderId="1" xfId="11" applyNumberFormat="1" applyFont="1" applyFill="1" applyBorder="1"/>
    <xf numFmtId="49" fontId="49" fillId="2" borderId="1" xfId="11" applyNumberFormat="1" applyFont="1" applyFill="1" applyBorder="1" applyAlignment="1">
      <alignment horizontal="center" vertical="center"/>
    </xf>
    <xf numFmtId="0" fontId="49" fillId="2" borderId="1" xfId="11" applyNumberFormat="1" applyFont="1" applyFill="1" applyBorder="1" applyAlignment="1">
      <alignment horizontal="center" vertical="center"/>
    </xf>
    <xf numFmtId="167" fontId="100" fillId="2" borderId="1" xfId="11" applyNumberFormat="1" applyFont="1" applyFill="1" applyBorder="1"/>
    <xf numFmtId="49" fontId="106" fillId="2" borderId="1" xfId="11" applyNumberFormat="1" applyFont="1" applyFill="1" applyBorder="1" applyAlignment="1">
      <alignment horizontal="left" vertical="top" wrapText="1" readingOrder="1"/>
    </xf>
    <xf numFmtId="49" fontId="42" fillId="2" borderId="2" xfId="11" applyNumberFormat="1" applyFont="1" applyFill="1" applyBorder="1" applyAlignment="1">
      <alignment vertical="top" wrapText="1"/>
    </xf>
    <xf numFmtId="0" fontId="106" fillId="2" borderId="1" xfId="11" applyNumberFormat="1" applyFont="1" applyFill="1" applyBorder="1" applyAlignment="1">
      <alignment vertical="center" wrapText="1" readingOrder="1"/>
    </xf>
    <xf numFmtId="49" fontId="100" fillId="2" borderId="1" xfId="11" applyNumberFormat="1" applyFont="1" applyFill="1" applyBorder="1" applyAlignment="1">
      <alignment vertical="top" wrapText="1"/>
    </xf>
    <xf numFmtId="49" fontId="106" fillId="2" borderId="1" xfId="11" applyNumberFormat="1" applyFont="1" applyFill="1" applyBorder="1" applyAlignment="1">
      <alignment horizontal="center" vertical="center" wrapText="1"/>
    </xf>
    <xf numFmtId="0" fontId="49" fillId="2" borderId="1" xfId="11" applyNumberFormat="1" applyFont="1" applyFill="1" applyBorder="1" applyAlignment="1">
      <alignment horizontal="left" vertical="top" wrapText="1" readingOrder="1"/>
    </xf>
    <xf numFmtId="49" fontId="42" fillId="2" borderId="1" xfId="11" applyNumberFormat="1" applyFont="1" applyFill="1" applyBorder="1" applyAlignment="1">
      <alignment vertical="top" wrapText="1"/>
    </xf>
    <xf numFmtId="49" fontId="115" fillId="0" borderId="1" xfId="11" applyNumberFormat="1" applyFont="1" applyFill="1" applyBorder="1" applyAlignment="1">
      <alignment vertical="top" wrapText="1"/>
    </xf>
    <xf numFmtId="49" fontId="116" fillId="2" borderId="1" xfId="11" applyNumberFormat="1" applyFont="1" applyFill="1" applyBorder="1" applyAlignment="1">
      <alignment vertical="top" wrapText="1"/>
    </xf>
    <xf numFmtId="167" fontId="98" fillId="2" borderId="0" xfId="11" applyNumberFormat="1" applyFont="1" applyFill="1" applyBorder="1"/>
    <xf numFmtId="0" fontId="109" fillId="2" borderId="1" xfId="11" applyFont="1" applyFill="1" applyBorder="1" applyAlignment="1">
      <alignment horizontal="left" vertical="top" wrapText="1"/>
    </xf>
    <xf numFmtId="0" fontId="106" fillId="2" borderId="1" xfId="11" applyFont="1" applyFill="1" applyBorder="1" applyAlignment="1">
      <alignment horizontal="left" vertical="top" wrapText="1"/>
    </xf>
    <xf numFmtId="165" fontId="100" fillId="2" borderId="1" xfId="11" applyNumberFormat="1" applyFont="1" applyFill="1" applyBorder="1" applyAlignment="1"/>
    <xf numFmtId="167" fontId="100" fillId="2" borderId="1" xfId="11" applyNumberFormat="1" applyFont="1" applyFill="1" applyBorder="1" applyAlignment="1"/>
    <xf numFmtId="0" fontId="50" fillId="2" borderId="1" xfId="11" applyFont="1" applyFill="1" applyBorder="1" applyAlignment="1">
      <alignment vertical="center"/>
    </xf>
    <xf numFmtId="49" fontId="50" fillId="2" borderId="1" xfId="11" applyNumberFormat="1" applyFont="1" applyFill="1" applyBorder="1" applyAlignment="1">
      <alignment horizontal="center" vertical="center"/>
    </xf>
    <xf numFmtId="0" fontId="50" fillId="2" borderId="1" xfId="11" applyNumberFormat="1" applyFont="1" applyFill="1" applyBorder="1" applyAlignment="1">
      <alignment horizontal="center" vertical="center"/>
    </xf>
    <xf numFmtId="0" fontId="50" fillId="2" borderId="1" xfId="11" applyNumberFormat="1" applyFont="1" applyFill="1" applyBorder="1" applyAlignment="1">
      <alignment horizontal="left" vertical="top" wrapText="1" readingOrder="1"/>
    </xf>
    <xf numFmtId="165" fontId="50" fillId="2" borderId="1" xfId="11" applyNumberFormat="1" applyFont="1" applyFill="1" applyBorder="1"/>
    <xf numFmtId="0" fontId="117" fillId="2" borderId="0" xfId="11" applyFont="1" applyFill="1" applyBorder="1"/>
    <xf numFmtId="49" fontId="106" fillId="2" borderId="1" xfId="11" applyNumberFormat="1" applyFont="1" applyFill="1" applyBorder="1" applyAlignment="1">
      <alignment vertical="top" wrapText="1"/>
    </xf>
    <xf numFmtId="0" fontId="108" fillId="2" borderId="1" xfId="11" applyNumberFormat="1" applyFont="1" applyFill="1" applyBorder="1" applyAlignment="1">
      <alignment horizontal="left" vertical="top" wrapText="1" readingOrder="1"/>
    </xf>
    <xf numFmtId="0" fontId="54" fillId="2" borderId="1" xfId="11" applyNumberFormat="1" applyFont="1" applyFill="1" applyBorder="1" applyAlignment="1">
      <alignment horizontal="left" vertical="top" wrapText="1" readingOrder="1"/>
    </xf>
    <xf numFmtId="0" fontId="54" fillId="2" borderId="1" xfId="11" applyFont="1" applyFill="1" applyBorder="1" applyAlignment="1">
      <alignment horizontal="center" vertical="center"/>
    </xf>
    <xf numFmtId="0" fontId="112" fillId="2" borderId="1" xfId="11" applyFont="1" applyFill="1" applyBorder="1" applyAlignment="1">
      <alignment horizontal="center" vertical="center" wrapText="1"/>
    </xf>
    <xf numFmtId="49" fontId="49" fillId="2" borderId="1" xfId="11" applyNumberFormat="1" applyFont="1" applyFill="1" applyBorder="1" applyAlignment="1">
      <alignment horizontal="center" vertical="top"/>
    </xf>
    <xf numFmtId="167" fontId="42" fillId="2" borderId="1" xfId="11" applyNumberFormat="1" applyFont="1" applyFill="1" applyBorder="1" applyAlignment="1">
      <alignment vertical="center"/>
    </xf>
    <xf numFmtId="0" fontId="49" fillId="2" borderId="33" xfId="11" applyFont="1" applyFill="1" applyBorder="1" applyAlignment="1">
      <alignment vertical="center"/>
    </xf>
    <xf numFmtId="49" fontId="49" fillId="2" borderId="29" xfId="11" applyNumberFormat="1" applyFont="1" applyFill="1" applyBorder="1" applyAlignment="1">
      <alignment horizontal="center" vertical="center"/>
    </xf>
    <xf numFmtId="0" fontId="49" fillId="2" borderId="2" xfId="11" applyNumberFormat="1" applyFont="1" applyFill="1" applyBorder="1" applyAlignment="1">
      <alignment horizontal="center" vertical="center"/>
    </xf>
    <xf numFmtId="0" fontId="106" fillId="2" borderId="32" xfId="11" applyNumberFormat="1" applyFont="1" applyFill="1" applyBorder="1" applyAlignment="1">
      <alignment horizontal="left" vertical="top" wrapText="1" readingOrder="1"/>
    </xf>
    <xf numFmtId="167" fontId="100" fillId="2" borderId="32" xfId="11" applyNumberFormat="1" applyFont="1" applyFill="1" applyBorder="1"/>
    <xf numFmtId="167" fontId="100" fillId="2" borderId="11" xfId="11" applyNumberFormat="1" applyFont="1" applyFill="1" applyBorder="1"/>
    <xf numFmtId="167" fontId="100" fillId="2" borderId="55" xfId="11" applyNumberFormat="1" applyFont="1" applyFill="1" applyBorder="1"/>
    <xf numFmtId="0" fontId="111" fillId="2" borderId="28" xfId="11" applyFont="1" applyFill="1" applyBorder="1" applyAlignment="1">
      <alignment vertical="center"/>
    </xf>
    <xf numFmtId="49" fontId="111" fillId="2" borderId="29" xfId="11" applyNumberFormat="1" applyFont="1" applyFill="1" applyBorder="1" applyAlignment="1">
      <alignment horizontal="center" vertical="center"/>
    </xf>
    <xf numFmtId="0" fontId="111" fillId="2" borderId="30" xfId="11" applyNumberFormat="1" applyFont="1" applyFill="1" applyBorder="1" applyAlignment="1">
      <alignment horizontal="center" vertical="center"/>
    </xf>
    <xf numFmtId="0" fontId="111" fillId="2" borderId="12" xfId="11" applyNumberFormat="1" applyFont="1" applyFill="1" applyBorder="1" applyAlignment="1">
      <alignment horizontal="center" vertical="center"/>
    </xf>
    <xf numFmtId="0" fontId="118" fillId="2" borderId="31" xfId="11" applyNumberFormat="1" applyFont="1" applyFill="1" applyBorder="1" applyAlignment="1">
      <alignment horizontal="left" vertical="top" wrapText="1" readingOrder="1"/>
    </xf>
    <xf numFmtId="0" fontId="118" fillId="2" borderId="61" xfId="11" applyNumberFormat="1" applyFont="1" applyFill="1" applyBorder="1" applyAlignment="1">
      <alignment horizontal="left" vertical="top" wrapText="1" readingOrder="1"/>
    </xf>
    <xf numFmtId="169" fontId="119" fillId="2" borderId="61" xfId="11" applyNumberFormat="1" applyFont="1" applyFill="1" applyBorder="1" applyAlignment="1">
      <alignment vertical="top" wrapText="1"/>
    </xf>
    <xf numFmtId="0" fontId="98" fillId="2" borderId="31" xfId="11" applyFont="1" applyFill="1" applyBorder="1"/>
    <xf numFmtId="0" fontId="98" fillId="2" borderId="29" xfId="11" applyFont="1" applyFill="1" applyBorder="1"/>
    <xf numFmtId="0" fontId="111" fillId="2" borderId="0" xfId="11" applyFont="1" applyFill="1" applyBorder="1"/>
    <xf numFmtId="49" fontId="111" fillId="2" borderId="0" xfId="11" applyNumberFormat="1" applyFont="1" applyFill="1" applyBorder="1" applyAlignment="1">
      <alignment horizontal="center" vertical="top"/>
    </xf>
    <xf numFmtId="169" fontId="120" fillId="2" borderId="0" xfId="11" applyNumberFormat="1" applyFont="1" applyFill="1" applyBorder="1" applyAlignment="1">
      <alignment horizontal="center" vertical="top"/>
    </xf>
    <xf numFmtId="169" fontId="111" fillId="2" borderId="0" xfId="11" applyNumberFormat="1" applyFont="1" applyFill="1" applyBorder="1" applyAlignment="1">
      <alignment horizontal="center" vertical="top"/>
    </xf>
    <xf numFmtId="0" fontId="119" fillId="2" borderId="0" xfId="11" applyFont="1" applyFill="1" applyBorder="1" applyAlignment="1">
      <alignment horizontal="left" vertical="top" wrapText="1"/>
    </xf>
    <xf numFmtId="0" fontId="119" fillId="2" borderId="0" xfId="11" applyFont="1" applyFill="1" applyBorder="1" applyAlignment="1">
      <alignment vertical="top" wrapText="1"/>
    </xf>
    <xf numFmtId="164" fontId="111" fillId="2" borderId="0" xfId="11" applyNumberFormat="1" applyFont="1" applyFill="1" applyBorder="1" applyAlignment="1">
      <alignment horizontal="center" vertical="top"/>
    </xf>
    <xf numFmtId="0" fontId="120" fillId="2" borderId="0" xfId="11" applyFont="1" applyFill="1" applyBorder="1" applyAlignment="1">
      <alignment horizontal="center" vertical="top"/>
    </xf>
    <xf numFmtId="0" fontId="111" fillId="2" borderId="0" xfId="11" applyFont="1" applyFill="1" applyBorder="1" applyAlignment="1">
      <alignment horizontal="center" vertical="top"/>
    </xf>
    <xf numFmtId="164" fontId="118" fillId="2" borderId="0" xfId="11" applyNumberFormat="1" applyFont="1" applyFill="1" applyBorder="1" applyAlignment="1">
      <alignment horizontal="center" vertical="top"/>
    </xf>
    <xf numFmtId="0" fontId="121" fillId="2" borderId="0" xfId="11" applyFont="1" applyFill="1" applyBorder="1" applyAlignment="1">
      <alignment horizontal="center" vertical="top"/>
    </xf>
    <xf numFmtId="0" fontId="118" fillId="2" borderId="0" xfId="11" applyFont="1" applyFill="1" applyBorder="1" applyAlignment="1">
      <alignment horizontal="center" vertical="top"/>
    </xf>
    <xf numFmtId="0" fontId="39" fillId="2" borderId="0" xfId="11" applyFont="1" applyFill="1"/>
    <xf numFmtId="0" fontId="42" fillId="2" borderId="0" xfId="11" applyFont="1" applyFill="1" applyAlignment="1">
      <alignment horizontal="center"/>
    </xf>
    <xf numFmtId="0" fontId="39" fillId="2" borderId="0" xfId="11" applyFont="1" applyFill="1" applyAlignment="1">
      <alignment horizontal="center"/>
    </xf>
    <xf numFmtId="0" fontId="42" fillId="2" borderId="0" xfId="11" applyFont="1" applyFill="1" applyAlignment="1">
      <alignment vertical="center"/>
    </xf>
    <xf numFmtId="0" fontId="42" fillId="2" borderId="0" xfId="11" applyFont="1" applyFill="1" applyAlignment="1">
      <alignment horizontal="right" vertical="center"/>
    </xf>
    <xf numFmtId="0" fontId="72" fillId="2" borderId="1" xfId="11" applyFont="1" applyFill="1" applyBorder="1" applyAlignment="1">
      <alignment horizontal="centerContinuous" vertical="center" wrapText="1"/>
    </xf>
    <xf numFmtId="0" fontId="72" fillId="2" borderId="0" xfId="11" applyFont="1" applyFill="1" applyAlignment="1">
      <alignment vertical="center"/>
    </xf>
    <xf numFmtId="0" fontId="72" fillId="2" borderId="1" xfId="11" applyFont="1" applyFill="1" applyBorder="1" applyAlignment="1">
      <alignment horizontal="center" vertical="center" wrapText="1"/>
    </xf>
    <xf numFmtId="165" fontId="72" fillId="2" borderId="0" xfId="11" applyNumberFormat="1" applyFont="1" applyFill="1" applyAlignment="1">
      <alignment vertical="center"/>
    </xf>
    <xf numFmtId="49" fontId="72" fillId="2" borderId="1" xfId="11" applyNumberFormat="1" applyFont="1" applyFill="1" applyBorder="1" applyAlignment="1">
      <alignment horizontal="center" vertical="center"/>
    </xf>
    <xf numFmtId="0" fontId="72" fillId="2" borderId="0" xfId="11" applyFont="1" applyFill="1" applyAlignment="1">
      <alignment horizontal="center" vertical="center"/>
    </xf>
    <xf numFmtId="0" fontId="73" fillId="2" borderId="1" xfId="11" quotePrefix="1" applyFont="1" applyFill="1" applyBorder="1" applyAlignment="1">
      <alignment horizontal="center" vertical="center"/>
    </xf>
    <xf numFmtId="49" fontId="70" fillId="2" borderId="1" xfId="11" applyNumberFormat="1" applyFont="1" applyFill="1" applyBorder="1" applyAlignment="1">
      <alignment vertical="center" wrapText="1"/>
    </xf>
    <xf numFmtId="0" fontId="42" fillId="2" borderId="1" xfId="11" applyFont="1" applyFill="1" applyBorder="1" applyAlignment="1">
      <alignment horizontal="center" vertical="center" wrapText="1"/>
    </xf>
    <xf numFmtId="165" fontId="42" fillId="2" borderId="1" xfId="11" applyNumberFormat="1" applyFont="1" applyFill="1" applyBorder="1" applyAlignment="1">
      <alignment horizontal="center" vertical="center" wrapText="1"/>
    </xf>
    <xf numFmtId="165" fontId="73" fillId="2" borderId="0" xfId="11" applyNumberFormat="1" applyFont="1" applyFill="1" applyAlignment="1">
      <alignment vertical="center"/>
    </xf>
    <xf numFmtId="0" fontId="73" fillId="2" borderId="0" xfId="11" applyFont="1" applyFill="1" applyAlignment="1">
      <alignment vertical="center"/>
    </xf>
    <xf numFmtId="49" fontId="42" fillId="2" borderId="1" xfId="11" applyNumberFormat="1" applyFont="1" applyFill="1" applyBorder="1" applyAlignment="1">
      <alignment horizontal="center" vertical="center"/>
    </xf>
    <xf numFmtId="167" fontId="42" fillId="2" borderId="1" xfId="11" applyNumberFormat="1" applyFont="1" applyFill="1" applyBorder="1" applyAlignment="1">
      <alignment horizontal="center" vertical="center" wrapText="1"/>
    </xf>
    <xf numFmtId="0" fontId="72" fillId="2" borderId="1" xfId="11" quotePrefix="1" applyFont="1" applyFill="1" applyBorder="1" applyAlignment="1">
      <alignment horizontal="center" vertical="center"/>
    </xf>
    <xf numFmtId="0" fontId="32" fillId="2" borderId="1" xfId="11" applyFont="1" applyFill="1" applyBorder="1" applyAlignment="1">
      <alignment vertical="center" wrapText="1"/>
    </xf>
    <xf numFmtId="167" fontId="72" fillId="2" borderId="1" xfId="11" applyNumberFormat="1" applyFont="1" applyFill="1" applyBorder="1" applyAlignment="1">
      <alignment horizontal="center" vertical="center" wrapText="1"/>
    </xf>
    <xf numFmtId="0" fontId="42" fillId="2" borderId="1" xfId="11" applyFont="1" applyFill="1" applyBorder="1" applyAlignment="1">
      <alignment vertical="center" wrapText="1"/>
    </xf>
    <xf numFmtId="0" fontId="42" fillId="2" borderId="1" xfId="11" applyFont="1" applyFill="1" applyBorder="1" applyAlignment="1">
      <alignment vertical="center"/>
    </xf>
    <xf numFmtId="167" fontId="72" fillId="2" borderId="0" xfId="11" applyNumberFormat="1" applyFont="1" applyFill="1" applyAlignment="1">
      <alignment vertical="center"/>
    </xf>
    <xf numFmtId="0" fontId="72" fillId="2" borderId="1" xfId="11" applyFont="1" applyFill="1" applyBorder="1" applyAlignment="1">
      <alignment vertical="center" wrapText="1"/>
    </xf>
    <xf numFmtId="49" fontId="42" fillId="2" borderId="1" xfId="11" quotePrefix="1" applyNumberFormat="1" applyFont="1" applyFill="1" applyBorder="1" applyAlignment="1">
      <alignment horizontal="center" vertical="center"/>
    </xf>
    <xf numFmtId="0" fontId="42" fillId="2" borderId="1" xfId="11" applyNumberFormat="1" applyFont="1" applyFill="1" applyBorder="1" applyAlignment="1">
      <alignment horizontal="left" vertical="center" wrapText="1" indent="1"/>
    </xf>
    <xf numFmtId="0" fontId="42" fillId="2" borderId="1" xfId="11" applyFont="1" applyFill="1" applyBorder="1" applyAlignment="1">
      <alignment horizontal="center" vertical="center"/>
    </xf>
    <xf numFmtId="167" fontId="42" fillId="2" borderId="1" xfId="11" applyNumberFormat="1" applyFont="1" applyFill="1" applyBorder="1" applyAlignment="1">
      <alignment horizontal="center" vertical="center"/>
    </xf>
    <xf numFmtId="167" fontId="42" fillId="2" borderId="0" xfId="11" applyNumberFormat="1" applyFont="1" applyFill="1" applyAlignment="1">
      <alignment vertical="center"/>
    </xf>
    <xf numFmtId="167" fontId="74" fillId="2" borderId="0" xfId="11" applyNumberFormat="1" applyFont="1" applyFill="1" applyAlignment="1">
      <alignment vertical="center"/>
    </xf>
    <xf numFmtId="0" fontId="42" fillId="2" borderId="1" xfId="11" applyNumberFormat="1" applyFont="1" applyFill="1" applyBorder="1" applyAlignment="1">
      <alignment vertical="center"/>
    </xf>
    <xf numFmtId="0" fontId="42" fillId="2" borderId="1" xfId="11" applyNumberFormat="1" applyFont="1" applyFill="1" applyBorder="1" applyAlignment="1">
      <alignment horizontal="left" vertical="center" wrapText="1"/>
    </xf>
    <xf numFmtId="0" fontId="72" fillId="2" borderId="1" xfId="11" applyNumberFormat="1" applyFont="1" applyFill="1" applyBorder="1" applyAlignment="1">
      <alignment vertical="center" wrapText="1"/>
    </xf>
    <xf numFmtId="167" fontId="72" fillId="2" borderId="1" xfId="11" applyNumberFormat="1" applyFont="1" applyFill="1" applyBorder="1" applyAlignment="1">
      <alignment vertical="center"/>
    </xf>
    <xf numFmtId="0" fontId="42" fillId="2" borderId="1" xfId="11" applyNumberFormat="1" applyFont="1" applyFill="1" applyBorder="1" applyAlignment="1">
      <alignment vertical="center" wrapText="1"/>
    </xf>
    <xf numFmtId="49" fontId="42" fillId="2" borderId="1" xfId="11" applyNumberFormat="1" applyFont="1" applyFill="1" applyBorder="1" applyAlignment="1">
      <alignment horizontal="centerContinuous" vertical="center"/>
    </xf>
    <xf numFmtId="0" fontId="42" fillId="2" borderId="1" xfId="11" applyFont="1" applyFill="1" applyBorder="1" applyAlignment="1">
      <alignment horizontal="left" vertical="center" wrapText="1" indent="2"/>
    </xf>
    <xf numFmtId="49" fontId="74" fillId="2" borderId="1" xfId="11" applyNumberFormat="1" applyFont="1" applyFill="1" applyBorder="1" applyAlignment="1">
      <alignment horizontal="centerContinuous" vertical="center"/>
    </xf>
    <xf numFmtId="0" fontId="74" fillId="2" borderId="1" xfId="11" applyFont="1" applyFill="1" applyBorder="1" applyAlignment="1">
      <alignment horizontal="center" vertical="center"/>
    </xf>
    <xf numFmtId="167" fontId="74" fillId="2" borderId="1" xfId="11" applyNumberFormat="1" applyFont="1" applyFill="1" applyBorder="1" applyAlignment="1">
      <alignment horizontal="center" vertical="center"/>
    </xf>
    <xf numFmtId="1" fontId="42" fillId="2" borderId="1" xfId="11" applyNumberFormat="1" applyFont="1" applyFill="1" applyBorder="1" applyAlignment="1">
      <alignment horizontal="center" vertical="center" wrapText="1"/>
    </xf>
    <xf numFmtId="49" fontId="72" fillId="2" borderId="1" xfId="11" quotePrefix="1" applyNumberFormat="1" applyFont="1" applyFill="1" applyBorder="1" applyAlignment="1">
      <alignment horizontal="center" vertical="center"/>
    </xf>
    <xf numFmtId="1" fontId="72" fillId="2" borderId="1" xfId="11" applyNumberFormat="1" applyFont="1" applyFill="1" applyBorder="1" applyAlignment="1">
      <alignment horizontal="center" vertical="center" wrapText="1"/>
    </xf>
    <xf numFmtId="165" fontId="42" fillId="2" borderId="1" xfId="11" applyNumberFormat="1" applyFont="1" applyFill="1" applyBorder="1" applyAlignment="1">
      <alignment horizontal="center" vertical="center"/>
    </xf>
    <xf numFmtId="0" fontId="42" fillId="2" borderId="1" xfId="11" applyFont="1" applyFill="1" applyBorder="1" applyAlignment="1">
      <alignment horizontal="left" vertical="center" wrapText="1" indent="3"/>
    </xf>
    <xf numFmtId="165" fontId="72" fillId="2" borderId="1" xfId="11" applyNumberFormat="1" applyFont="1" applyFill="1" applyBorder="1" applyAlignment="1">
      <alignment horizontal="center" vertical="center" wrapText="1"/>
    </xf>
    <xf numFmtId="165" fontId="72" fillId="2" borderId="1" xfId="11" applyNumberFormat="1" applyFont="1" applyFill="1" applyBorder="1" applyAlignment="1">
      <alignment horizontal="center" vertical="top" wrapText="1"/>
    </xf>
    <xf numFmtId="49" fontId="42" fillId="2" borderId="7" xfId="11" quotePrefix="1" applyNumberFormat="1" applyFont="1" applyFill="1" applyBorder="1" applyAlignment="1">
      <alignment horizontal="center" vertical="center"/>
    </xf>
    <xf numFmtId="0" fontId="72" fillId="2" borderId="7" xfId="11" applyFont="1" applyFill="1" applyBorder="1" applyAlignment="1">
      <alignment vertical="center" wrapText="1"/>
    </xf>
    <xf numFmtId="167" fontId="72" fillId="2" borderId="7" xfId="11" applyNumberFormat="1" applyFont="1" applyFill="1" applyBorder="1" applyAlignment="1">
      <alignment vertical="center"/>
    </xf>
    <xf numFmtId="167" fontId="42" fillId="2" borderId="7" xfId="11" applyNumberFormat="1" applyFont="1" applyFill="1" applyBorder="1" applyAlignment="1">
      <alignment horizontal="center" vertical="center"/>
    </xf>
    <xf numFmtId="165" fontId="72" fillId="2" borderId="1" xfId="11" applyNumberFormat="1" applyFont="1" applyFill="1" applyBorder="1" applyAlignment="1">
      <alignment vertical="center"/>
    </xf>
    <xf numFmtId="49" fontId="42" fillId="2" borderId="0" xfId="11" quotePrefix="1" applyNumberFormat="1" applyFont="1" applyFill="1" applyBorder="1" applyAlignment="1">
      <alignment horizontal="center" vertical="center"/>
    </xf>
    <xf numFmtId="0" fontId="42" fillId="2" borderId="0" xfId="11" applyNumberFormat="1" applyFont="1" applyFill="1" applyBorder="1" applyAlignment="1">
      <alignment horizontal="left" vertical="center" wrapText="1" indent="1"/>
    </xf>
    <xf numFmtId="0" fontId="42" fillId="2" borderId="0" xfId="11" applyFont="1" applyFill="1" applyBorder="1" applyAlignment="1">
      <alignment horizontal="center" vertical="center"/>
    </xf>
    <xf numFmtId="0" fontId="77" fillId="2" borderId="0" xfId="11" applyFont="1" applyFill="1" applyAlignment="1">
      <alignment horizontal="center" vertical="center"/>
    </xf>
    <xf numFmtId="0" fontId="77" fillId="2" borderId="0" xfId="11" applyFont="1" applyFill="1" applyAlignment="1">
      <alignment vertical="center" wrapText="1"/>
    </xf>
    <xf numFmtId="0" fontId="77" fillId="2" borderId="0" xfId="11" applyFont="1" applyFill="1" applyAlignment="1">
      <alignment vertical="center"/>
    </xf>
    <xf numFmtId="0" fontId="71" fillId="2" borderId="0" xfId="11" applyFont="1" applyFill="1" applyBorder="1"/>
    <xf numFmtId="0" fontId="42" fillId="2" borderId="0" xfId="11" applyFont="1" applyFill="1" applyBorder="1"/>
    <xf numFmtId="164" fontId="72" fillId="2" borderId="0" xfId="11" applyNumberFormat="1" applyFont="1" applyFill="1" applyBorder="1" applyAlignment="1">
      <alignment horizontal="center" vertical="top"/>
    </xf>
    <xf numFmtId="0" fontId="72" fillId="2" borderId="0" xfId="11" applyFont="1" applyFill="1" applyBorder="1" applyAlignment="1">
      <alignment horizontal="center" vertical="top"/>
    </xf>
    <xf numFmtId="0" fontId="72" fillId="2" borderId="0" xfId="11" applyFont="1" applyFill="1" applyBorder="1" applyAlignment="1">
      <alignment horizontal="right" vertical="top"/>
    </xf>
    <xf numFmtId="164" fontId="70" fillId="2" borderId="0" xfId="11" applyNumberFormat="1" applyFont="1" applyFill="1" applyBorder="1" applyAlignment="1">
      <alignment horizontal="center" vertical="top"/>
    </xf>
    <xf numFmtId="0" fontId="70" fillId="2" borderId="0" xfId="11" applyFont="1" applyFill="1" applyBorder="1" applyAlignment="1">
      <alignment horizontal="center" vertical="top"/>
    </xf>
    <xf numFmtId="0" fontId="70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horizontal="center"/>
    </xf>
    <xf numFmtId="0" fontId="71" fillId="2" borderId="0" xfId="11" applyFont="1" applyFill="1" applyBorder="1" applyAlignment="1">
      <alignment vertical="center"/>
    </xf>
    <xf numFmtId="170" fontId="71" fillId="2" borderId="0" xfId="11" applyNumberFormat="1" applyFont="1" applyFill="1" applyBorder="1" applyAlignment="1">
      <alignment vertical="center" wrapText="1"/>
    </xf>
    <xf numFmtId="0" fontId="71" fillId="2" borderId="0" xfId="11" applyFont="1" applyFill="1" applyBorder="1" applyAlignment="1">
      <alignment vertical="center" wrapText="1"/>
    </xf>
    <xf numFmtId="49" fontId="45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45" fillId="2" borderId="42" xfId="11" applyNumberFormat="1" applyFont="1" applyFill="1" applyBorder="1" applyAlignment="1">
      <alignment horizontal="center" vertical="center" wrapText="1"/>
    </xf>
    <xf numFmtId="49" fontId="45" fillId="2" borderId="1" xfId="11" applyNumberFormat="1" applyFont="1" applyFill="1" applyBorder="1" applyAlignment="1">
      <alignment horizontal="center" vertical="center" wrapText="1"/>
    </xf>
    <xf numFmtId="0" fontId="70" fillId="2" borderId="0" xfId="11" applyFont="1" applyFill="1" applyBorder="1" applyAlignment="1">
      <alignment vertical="center" wrapText="1"/>
    </xf>
    <xf numFmtId="0" fontId="39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81" fillId="2" borderId="26" xfId="11" applyNumberFormat="1" applyFont="1" applyFill="1" applyBorder="1" applyAlignment="1">
      <alignment horizontal="center" vertical="center" wrapText="1"/>
    </xf>
    <xf numFmtId="0" fontId="70" fillId="2" borderId="42" xfId="11" applyNumberFormat="1" applyFont="1" applyFill="1" applyBorder="1" applyAlignment="1">
      <alignment horizontal="center" vertical="center" wrapText="1" readingOrder="1"/>
    </xf>
    <xf numFmtId="165" fontId="79" fillId="2" borderId="1" xfId="11" applyNumberFormat="1" applyFont="1" applyFill="1" applyBorder="1" applyAlignment="1">
      <alignment horizontal="center" vertical="center" wrapText="1"/>
    </xf>
    <xf numFmtId="165" fontId="71" fillId="2" borderId="0" xfId="11" applyNumberFormat="1" applyFont="1" applyFill="1" applyBorder="1" applyAlignment="1">
      <alignment horizontal="center" vertical="center" wrapText="1"/>
    </xf>
    <xf numFmtId="0" fontId="71" fillId="2" borderId="0" xfId="11" applyFont="1" applyFill="1" applyBorder="1" applyAlignment="1">
      <alignment horizontal="center" vertical="center" wrapText="1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32" fillId="2" borderId="43" xfId="11" applyNumberFormat="1" applyFont="1" applyFill="1" applyBorder="1" applyAlignment="1">
      <alignment horizontal="center" vertical="center" wrapText="1" readingOrder="1"/>
    </xf>
    <xf numFmtId="0" fontId="71" fillId="2" borderId="0" xfId="11" applyFont="1" applyFill="1" applyBorder="1" applyAlignment="1">
      <alignment horizontal="center" vertical="center"/>
    </xf>
    <xf numFmtId="165" fontId="71" fillId="2" borderId="0" xfId="11" applyNumberFormat="1" applyFont="1" applyFill="1" applyBorder="1" applyAlignment="1">
      <alignment horizontal="center" vertical="center"/>
    </xf>
    <xf numFmtId="0" fontId="39" fillId="2" borderId="28" xfId="11" applyFont="1" applyFill="1" applyBorder="1" applyAlignment="1">
      <alignment vertical="center"/>
    </xf>
    <xf numFmtId="0" fontId="79" fillId="2" borderId="44" xfId="11" applyNumberFormat="1" applyFont="1" applyFill="1" applyBorder="1" applyAlignment="1">
      <alignment horizontal="left" vertical="top" wrapText="1" readingOrder="1"/>
    </xf>
    <xf numFmtId="0" fontId="39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81" fillId="2" borderId="44" xfId="11" applyNumberFormat="1" applyFont="1" applyFill="1" applyBorder="1" applyAlignment="1">
      <alignment horizontal="left" vertical="top" wrapText="1" readingOrder="1"/>
    </xf>
    <xf numFmtId="165" fontId="78" fillId="2" borderId="1" xfId="11" applyNumberFormat="1" applyFont="1" applyFill="1" applyBorder="1"/>
    <xf numFmtId="0" fontId="82" fillId="2" borderId="0" xfId="1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0" fontId="79" fillId="2" borderId="44" xfId="11" applyNumberFormat="1" applyFont="1" applyFill="1" applyBorder="1" applyAlignment="1">
      <alignment vertical="center" wrapText="1" readingOrder="1"/>
    </xf>
    <xf numFmtId="0" fontId="79" fillId="2" borderId="43" xfId="11" applyNumberFormat="1" applyFont="1" applyFill="1" applyBorder="1" applyAlignment="1">
      <alignment horizontal="left" vertical="top" wrapText="1" readingOrder="1"/>
    </xf>
    <xf numFmtId="49" fontId="45" fillId="2" borderId="11" xfId="11" applyNumberFormat="1" applyFont="1" applyFill="1" applyBorder="1" applyAlignment="1">
      <alignment horizontal="center" vertical="center"/>
    </xf>
    <xf numFmtId="0" fontId="32" fillId="2" borderId="44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0" fontId="80" fillId="2" borderId="44" xfId="11" applyNumberFormat="1" applyFont="1" applyFill="1" applyBorder="1" applyAlignment="1">
      <alignment horizontal="center" vertical="center" wrapText="1" readingOrder="1"/>
    </xf>
    <xf numFmtId="2" fontId="42" fillId="2" borderId="1" xfId="11" applyNumberFormat="1" applyFont="1" applyFill="1" applyBorder="1"/>
    <xf numFmtId="0" fontId="81" fillId="2" borderId="44" xfId="11" applyFont="1" applyFill="1" applyBorder="1" applyAlignment="1">
      <alignment horizontal="left" vertical="top" wrapText="1"/>
    </xf>
    <xf numFmtId="0" fontId="79" fillId="2" borderId="44" xfId="11" applyFont="1" applyFill="1" applyBorder="1" applyAlignment="1">
      <alignment horizontal="left" vertical="top" wrapText="1"/>
    </xf>
    <xf numFmtId="171" fontId="42" fillId="2" borderId="1" xfId="11" applyNumberFormat="1" applyFont="1" applyFill="1" applyBorder="1" applyAlignment="1">
      <alignment horizontal="center" vertical="center"/>
    </xf>
    <xf numFmtId="0" fontId="39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79" fillId="2" borderId="45" xfId="11" applyNumberFormat="1" applyFont="1" applyFill="1" applyBorder="1" applyAlignment="1">
      <alignment horizontal="left" vertical="top" wrapText="1" readingOrder="1"/>
    </xf>
    <xf numFmtId="167" fontId="71" fillId="2" borderId="1" xfId="11" applyNumberFormat="1" applyFont="1" applyFill="1" applyBorder="1"/>
    <xf numFmtId="0" fontId="32" fillId="2" borderId="44" xfId="1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65" fontId="82" fillId="2" borderId="0" xfId="11" applyNumberFormat="1" applyFont="1" applyFill="1" applyBorder="1"/>
    <xf numFmtId="0" fontId="39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79" fillId="2" borderId="46" xfId="11" applyFont="1" applyFill="1" applyBorder="1" applyAlignment="1">
      <alignment horizontal="left" vertical="top" wrapText="1"/>
    </xf>
    <xf numFmtId="0" fontId="83" fillId="2" borderId="0" xfId="11" applyFont="1" applyFill="1" applyBorder="1"/>
    <xf numFmtId="49" fontId="83" fillId="2" borderId="0" xfId="11" applyNumberFormat="1" applyFont="1" applyFill="1" applyBorder="1" applyAlignment="1">
      <alignment horizontal="center" vertical="top"/>
    </xf>
    <xf numFmtId="169" fontId="84" fillId="2" borderId="0" xfId="11" applyNumberFormat="1" applyFont="1" applyFill="1" applyBorder="1" applyAlignment="1">
      <alignment horizontal="center" vertical="top"/>
    </xf>
    <xf numFmtId="169" fontId="83" fillId="2" borderId="0" xfId="11" applyNumberFormat="1" applyFont="1" applyFill="1" applyBorder="1" applyAlignment="1">
      <alignment horizontal="center" vertical="top"/>
    </xf>
    <xf numFmtId="0" fontId="85" fillId="2" borderId="0" xfId="11" applyFont="1" applyFill="1" applyBorder="1" applyAlignment="1">
      <alignment horizontal="left" vertical="top" wrapText="1"/>
    </xf>
    <xf numFmtId="0" fontId="85" fillId="2" borderId="0" xfId="11" applyFont="1" applyFill="1" applyBorder="1" applyAlignment="1">
      <alignment vertical="top" wrapText="1"/>
    </xf>
    <xf numFmtId="0" fontId="86" fillId="2" borderId="0" xfId="11" applyFont="1" applyFill="1" applyBorder="1"/>
    <xf numFmtId="164" fontId="83" fillId="2" borderId="0" xfId="11" applyNumberFormat="1" applyFont="1" applyFill="1" applyBorder="1" applyAlignment="1">
      <alignment horizontal="center" vertical="top"/>
    </xf>
    <xf numFmtId="0" fontId="84" fillId="2" borderId="0" xfId="11" applyFont="1" applyFill="1" applyBorder="1" applyAlignment="1">
      <alignment horizontal="center" vertical="top"/>
    </xf>
    <xf numFmtId="164" fontId="31" fillId="2" borderId="0" xfId="11" applyNumberFormat="1" applyFont="1" applyFill="1" applyBorder="1" applyAlignment="1">
      <alignment horizontal="center" vertical="top"/>
    </xf>
    <xf numFmtId="0" fontId="87" fillId="2" borderId="0" xfId="11" applyFont="1" applyFill="1" applyBorder="1" applyAlignment="1">
      <alignment horizontal="center" vertical="top"/>
    </xf>
    <xf numFmtId="0" fontId="31" fillId="2" borderId="0" xfId="1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97" fillId="2" borderId="0" xfId="11" applyFont="1" applyFill="1" applyBorder="1" applyAlignment="1">
      <alignment horizontal="center"/>
    </xf>
    <xf numFmtId="0" fontId="99" fillId="2" borderId="0" xfId="11" applyFont="1" applyFill="1" applyBorder="1" applyAlignment="1">
      <alignment horizontal="center" wrapText="1"/>
    </xf>
    <xf numFmtId="0" fontId="102" fillId="2" borderId="1" xfId="11" applyFont="1" applyFill="1" applyBorder="1" applyAlignment="1">
      <alignment horizontal="center" vertical="center" wrapText="1"/>
    </xf>
    <xf numFmtId="0" fontId="104" fillId="2" borderId="1" xfId="11" applyFont="1" applyFill="1" applyBorder="1" applyAlignment="1">
      <alignment horizontal="center" vertical="center" textRotation="90" wrapText="1"/>
    </xf>
    <xf numFmtId="169" fontId="104" fillId="2" borderId="1" xfId="11" applyNumberFormat="1" applyFont="1" applyFill="1" applyBorder="1" applyAlignment="1">
      <alignment horizontal="center" vertical="center" textRotation="90" wrapText="1"/>
    </xf>
    <xf numFmtId="0" fontId="105" fillId="2" borderId="1" xfId="11" applyNumberFormat="1" applyFont="1" applyFill="1" applyBorder="1" applyAlignment="1">
      <alignment horizontal="center" vertical="center" wrapText="1" readingOrder="1"/>
    </xf>
    <xf numFmtId="0" fontId="106" fillId="2" borderId="1" xfId="11" applyFont="1" applyFill="1" applyBorder="1" applyAlignment="1">
      <alignment horizontal="center" vertical="center"/>
    </xf>
    <xf numFmtId="0" fontId="69" fillId="2" borderId="0" xfId="11" applyFont="1" applyFill="1" applyAlignment="1">
      <alignment horizontal="center"/>
    </xf>
    <xf numFmtId="0" fontId="70" fillId="2" borderId="0" xfId="11" applyFont="1" applyFill="1" applyAlignment="1">
      <alignment horizontal="center" wrapText="1"/>
    </xf>
    <xf numFmtId="0" fontId="72" fillId="2" borderId="19" xfId="11" applyFont="1" applyFill="1" applyBorder="1" applyAlignment="1">
      <alignment horizontal="center" vertical="center" wrapText="1"/>
    </xf>
    <xf numFmtId="0" fontId="72" fillId="2" borderId="23" xfId="11" applyFont="1" applyFill="1" applyBorder="1" applyAlignment="1">
      <alignment horizontal="center" vertical="center" wrapText="1"/>
    </xf>
    <xf numFmtId="0" fontId="72" fillId="2" borderId="42" xfId="11" applyFont="1" applyFill="1" applyBorder="1" applyAlignment="1">
      <alignment horizontal="center" vertical="center"/>
    </xf>
    <xf numFmtId="0" fontId="72" fillId="2" borderId="49" xfId="11" applyFont="1" applyFill="1" applyBorder="1" applyAlignment="1">
      <alignment horizontal="center" vertical="center"/>
    </xf>
    <xf numFmtId="0" fontId="130" fillId="2" borderId="0" xfId="11" applyFont="1" applyFill="1" applyAlignment="1">
      <alignment horizontal="center"/>
    </xf>
    <xf numFmtId="0" fontId="80" fillId="2" borderId="19" xfId="11" applyFont="1" applyFill="1" applyBorder="1" applyAlignment="1">
      <alignment horizontal="center" vertical="center" wrapText="1"/>
    </xf>
    <xf numFmtId="0" fontId="80" fillId="2" borderId="23" xfId="11" applyFont="1" applyFill="1" applyBorder="1" applyAlignment="1">
      <alignment horizontal="center" vertical="center" wrapText="1"/>
    </xf>
    <xf numFmtId="0" fontId="80" fillId="2" borderId="42" xfId="11" applyFont="1" applyFill="1" applyBorder="1" applyAlignment="1">
      <alignment horizontal="center" vertical="center" wrapText="1"/>
    </xf>
    <xf numFmtId="0" fontId="80" fillId="2" borderId="49" xfId="11" applyFont="1" applyFill="1" applyBorder="1" applyAlignment="1">
      <alignment horizontal="center" vertical="center" wrapText="1"/>
    </xf>
    <xf numFmtId="0" fontId="80" fillId="2" borderId="42" xfId="11" applyFont="1" applyFill="1" applyBorder="1" applyAlignment="1">
      <alignment horizontal="center" vertical="center"/>
    </xf>
    <xf numFmtId="0" fontId="80" fillId="2" borderId="49" xfId="11" applyFont="1" applyFill="1" applyBorder="1" applyAlignment="1">
      <alignment horizontal="center" vertical="center"/>
    </xf>
    <xf numFmtId="0" fontId="69" fillId="2" borderId="0" xfId="11" applyFont="1" applyFill="1" applyAlignment="1">
      <alignment horizontal="center" vertical="center"/>
    </xf>
    <xf numFmtId="0" fontId="72" fillId="2" borderId="16" xfId="11" applyFont="1" applyFill="1" applyBorder="1" applyAlignment="1">
      <alignment horizontal="center" vertical="center" wrapText="1"/>
    </xf>
    <xf numFmtId="0" fontId="72" fillId="2" borderId="20" xfId="11" applyFont="1" applyFill="1" applyBorder="1" applyAlignment="1">
      <alignment horizontal="center" vertical="center" wrapText="1"/>
    </xf>
    <xf numFmtId="0" fontId="70" fillId="2" borderId="0" xfId="11" applyFont="1" applyFill="1" applyAlignment="1">
      <alignment horizontal="center"/>
    </xf>
    <xf numFmtId="0" fontId="72" fillId="2" borderId="7" xfId="11" applyFont="1" applyFill="1" applyBorder="1" applyAlignment="1">
      <alignment horizontal="center" vertical="center" wrapText="1"/>
    </xf>
    <xf numFmtId="0" fontId="72" fillId="2" borderId="30" xfId="11" applyFont="1" applyFill="1" applyBorder="1" applyAlignment="1">
      <alignment horizontal="center" vertical="center" wrapText="1"/>
    </xf>
    <xf numFmtId="0" fontId="69" fillId="2" borderId="0" xfId="11" applyFont="1" applyFill="1" applyBorder="1" applyAlignment="1">
      <alignment horizontal="center"/>
    </xf>
    <xf numFmtId="0" fontId="70" fillId="2" borderId="0" xfId="11" applyFont="1" applyFill="1" applyBorder="1" applyAlignment="1">
      <alignment horizontal="center" wrapText="1"/>
    </xf>
    <xf numFmtId="0" fontId="78" fillId="2" borderId="17" xfId="11" applyFont="1" applyFill="1" applyBorder="1" applyAlignment="1">
      <alignment horizontal="center" vertical="center" wrapText="1"/>
    </xf>
    <xf numFmtId="0" fontId="78" fillId="2" borderId="21" xfId="11" applyFont="1" applyFill="1" applyBorder="1" applyAlignment="1">
      <alignment horizontal="center" vertical="center" wrapText="1"/>
    </xf>
    <xf numFmtId="169" fontId="78" fillId="2" borderId="17" xfId="11" applyNumberFormat="1" applyFont="1" applyFill="1" applyBorder="1" applyAlignment="1">
      <alignment horizontal="center" vertical="center" wrapText="1"/>
    </xf>
    <xf numFmtId="169" fontId="78" fillId="2" borderId="21" xfId="11" applyNumberFormat="1" applyFont="1" applyFill="1" applyBorder="1" applyAlignment="1">
      <alignment horizontal="center" vertical="center" wrapText="1"/>
    </xf>
    <xf numFmtId="169" fontId="78" fillId="2" borderId="18" xfId="11" applyNumberFormat="1" applyFont="1" applyFill="1" applyBorder="1" applyAlignment="1">
      <alignment horizontal="center" vertical="center" wrapText="1"/>
    </xf>
    <xf numFmtId="169" fontId="78" fillId="2" borderId="22" xfId="11" applyNumberFormat="1" applyFont="1" applyFill="1" applyBorder="1" applyAlignment="1">
      <alignment horizontal="center" vertical="center" wrapText="1"/>
    </xf>
    <xf numFmtId="0" fontId="72" fillId="2" borderId="40" xfId="11" applyNumberFormat="1" applyFont="1" applyFill="1" applyBorder="1" applyAlignment="1">
      <alignment horizontal="center" vertical="center" wrapText="1" readingOrder="1"/>
    </xf>
    <xf numFmtId="0" fontId="72" fillId="2" borderId="41" xfId="11" applyNumberFormat="1" applyFont="1" applyFill="1" applyBorder="1" applyAlignment="1">
      <alignment horizontal="center" vertical="center" wrapText="1" readingOrder="1"/>
    </xf>
    <xf numFmtId="0" fontId="72" fillId="2" borderId="1" xfId="11" applyFont="1" applyFill="1" applyBorder="1" applyAlignment="1">
      <alignment horizontal="center" vertical="center" wrapText="1"/>
    </xf>
    <xf numFmtId="0" fontId="79" fillId="2" borderId="1" xfId="11" applyFont="1" applyFill="1" applyBorder="1" applyAlignment="1">
      <alignment horizontal="center" vertical="center"/>
    </xf>
  </cellXfs>
  <cellStyles count="12">
    <cellStyle name="bckgrnd_900" xfId="5"/>
    <cellStyle name="cntr_arm10_Bord_900" xfId="2"/>
    <cellStyle name="cntrBtm_arm10bld_900" xfId="6"/>
    <cellStyle name="left_arm10_BordWW_900" xfId="3"/>
    <cellStyle name="Normal_Class0-Armenian" xfId="7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4" xfId="11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245293.7303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5000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68083.299999999988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1302.46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52120.84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10550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0</v>
          </cell>
        </row>
        <row r="156">
          <cell r="F156">
            <v>250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91937.1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10639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15000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15000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23493.5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1500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10500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800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700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29743.4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27743.4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3500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202162.99999999997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200112.99999999997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111396.4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110346.4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996638.89399999997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7000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76188.367199999993</v>
          </cell>
        </row>
        <row r="140">
          <cell r="O140">
            <v>100000</v>
          </cell>
        </row>
        <row r="141">
          <cell r="K141">
            <v>16689.777999999998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1506" t="s">
        <v>165</v>
      </c>
      <c r="C1" s="1506"/>
      <c r="D1" s="1506"/>
      <c r="E1" s="1506"/>
      <c r="F1" s="1506"/>
      <c r="G1" s="1506"/>
      <c r="H1" s="1506"/>
      <c r="I1" s="1506"/>
      <c r="J1" s="1506"/>
      <c r="K1" s="1506"/>
      <c r="L1" s="1506"/>
      <c r="M1" s="1506"/>
      <c r="N1" s="1506"/>
      <c r="O1" s="1506"/>
      <c r="P1" s="1506"/>
      <c r="Q1" s="1506"/>
      <c r="R1" s="1506"/>
    </row>
    <row r="2" spans="1:22" ht="12" customHeight="1">
      <c r="A2" s="130"/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</row>
    <row r="3" spans="1:22" ht="12" customHeight="1">
      <c r="A3" s="1507" t="s">
        <v>565</v>
      </c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  <c r="N3" s="1507"/>
      <c r="O3" s="1507"/>
      <c r="P3" s="1507"/>
      <c r="Q3" s="1507"/>
      <c r="R3" s="1507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1508" t="s">
        <v>167</v>
      </c>
      <c r="C5" s="1508"/>
      <c r="D5" s="1508"/>
      <c r="E5" s="1508"/>
      <c r="F5" s="1508"/>
      <c r="G5" s="1508"/>
      <c r="H5" s="1508"/>
      <c r="I5" s="1508"/>
      <c r="J5" s="1508"/>
      <c r="K5" s="1508"/>
      <c r="L5" s="1508"/>
      <c r="M5" s="1508"/>
      <c r="N5" s="1508"/>
      <c r="O5" s="1508"/>
      <c r="P5" s="1508"/>
      <c r="Q5" s="1508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1509" t="s">
        <v>168</v>
      </c>
      <c r="O6" s="1509"/>
      <c r="P6" s="1509"/>
      <c r="Q6" s="1509"/>
      <c r="R6" s="1509"/>
    </row>
    <row r="7" spans="1:22" ht="21" customHeight="1">
      <c r="A7" s="1510" t="s">
        <v>169</v>
      </c>
      <c r="B7" s="1512" t="s">
        <v>170</v>
      </c>
      <c r="C7" s="1514" t="s">
        <v>171</v>
      </c>
      <c r="D7" s="1516" t="s">
        <v>172</v>
      </c>
      <c r="E7" s="1518" t="s">
        <v>173</v>
      </c>
      <c r="F7" s="1504" t="s">
        <v>174</v>
      </c>
      <c r="G7" s="1505" t="s">
        <v>175</v>
      </c>
      <c r="H7" s="1505"/>
      <c r="I7" s="1505"/>
      <c r="J7" s="1505"/>
      <c r="K7" s="1505" t="s">
        <v>176</v>
      </c>
      <c r="L7" s="1505"/>
      <c r="M7" s="1505"/>
      <c r="N7" s="1505"/>
      <c r="O7" s="1505" t="s">
        <v>177</v>
      </c>
      <c r="P7" s="1505"/>
      <c r="Q7" s="1505"/>
      <c r="R7" s="1505"/>
    </row>
    <row r="8" spans="1:22" ht="30.75" customHeight="1" thickBot="1">
      <c r="A8" s="1511"/>
      <c r="B8" s="1513"/>
      <c r="C8" s="1515"/>
      <c r="D8" s="1517"/>
      <c r="E8" s="1519"/>
      <c r="F8" s="1504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1520" t="s">
        <v>0</v>
      </c>
      <c r="B1" s="1520"/>
      <c r="C1" s="1520"/>
      <c r="D1" s="1520"/>
      <c r="E1" s="1520"/>
      <c r="F1" s="1520"/>
      <c r="G1" s="1520"/>
      <c r="H1" s="1520"/>
      <c r="I1" s="1520"/>
      <c r="J1" s="1520"/>
      <c r="K1" s="1520"/>
      <c r="L1" s="1520"/>
      <c r="M1" s="1520"/>
      <c r="N1" s="1520"/>
      <c r="O1" s="1520"/>
    </row>
    <row r="2" spans="1:23" s="1" customFormat="1" ht="15" customHeight="1">
      <c r="A2" s="1521" t="s">
        <v>566</v>
      </c>
      <c r="B2" s="1521"/>
      <c r="C2" s="1521"/>
      <c r="D2" s="1521"/>
      <c r="E2" s="1521"/>
      <c r="F2" s="1521"/>
      <c r="G2" s="1521"/>
      <c r="H2" s="1521"/>
      <c r="I2" s="1521"/>
      <c r="J2" s="1521"/>
      <c r="K2" s="1521"/>
      <c r="L2" s="1521"/>
      <c r="M2" s="1521"/>
      <c r="N2" s="1521"/>
      <c r="O2" s="1521"/>
    </row>
    <row r="3" spans="1:23" s="1" customFormat="1" ht="18" customHeight="1">
      <c r="A3" s="1522" t="s">
        <v>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2"/>
      <c r="L3" s="1522"/>
      <c r="M3" s="1522"/>
      <c r="N3" s="1522"/>
      <c r="O3" s="1522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1523" t="s">
        <v>3</v>
      </c>
      <c r="B5" s="1524" t="s">
        <v>4</v>
      </c>
      <c r="C5" s="1524" t="s">
        <v>5</v>
      </c>
      <c r="D5" s="1525" t="s">
        <v>6</v>
      </c>
      <c r="E5" s="1525"/>
      <c r="F5" s="1525"/>
      <c r="G5" s="1525"/>
      <c r="H5" s="1525" t="s">
        <v>7</v>
      </c>
      <c r="I5" s="1525"/>
      <c r="J5" s="1525"/>
      <c r="K5" s="1526"/>
      <c r="L5" s="1525" t="s">
        <v>8</v>
      </c>
      <c r="M5" s="1525"/>
      <c r="N5" s="1525"/>
      <c r="O5" s="1525"/>
      <c r="P5" s="8"/>
    </row>
    <row r="6" spans="1:23">
      <c r="A6" s="1523"/>
      <c r="B6" s="1524"/>
      <c r="C6" s="1524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1529" t="s">
        <v>165</v>
      </c>
      <c r="C1" s="1529"/>
      <c r="D1" s="1529"/>
      <c r="E1" s="1529"/>
      <c r="F1" s="1529"/>
      <c r="G1" s="1529"/>
      <c r="H1" s="1529"/>
      <c r="I1" s="1529"/>
      <c r="J1" s="1529"/>
      <c r="K1" s="1529"/>
      <c r="L1" s="1529"/>
      <c r="M1" s="1529"/>
      <c r="N1" s="1529"/>
      <c r="O1" s="1529"/>
      <c r="P1" s="1529"/>
      <c r="Q1" s="1529"/>
      <c r="R1" s="1529"/>
    </row>
    <row r="2" spans="1:22" ht="12" customHeight="1">
      <c r="A2" s="348"/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  <c r="P2" s="1530"/>
      <c r="Q2" s="1530"/>
      <c r="R2" s="1530"/>
    </row>
    <row r="3" spans="1:22" ht="12" customHeight="1">
      <c r="A3" s="1530" t="s">
        <v>568</v>
      </c>
      <c r="B3" s="1530"/>
      <c r="C3" s="1530"/>
      <c r="D3" s="1530"/>
      <c r="E3" s="1530"/>
      <c r="F3" s="1530"/>
      <c r="G3" s="1530"/>
      <c r="H3" s="1530"/>
      <c r="I3" s="1530"/>
      <c r="J3" s="1530"/>
      <c r="K3" s="1530"/>
      <c r="L3" s="1530"/>
      <c r="M3" s="1530"/>
      <c r="N3" s="1530"/>
      <c r="O3" s="1530"/>
      <c r="P3" s="1530"/>
      <c r="Q3" s="1530"/>
      <c r="R3" s="1530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1531" t="s">
        <v>167</v>
      </c>
      <c r="C5" s="1531"/>
      <c r="D5" s="1531"/>
      <c r="E5" s="1531"/>
      <c r="F5" s="1531"/>
      <c r="G5" s="1531"/>
      <c r="H5" s="1531"/>
      <c r="I5" s="1531"/>
      <c r="J5" s="1531"/>
      <c r="K5" s="1531"/>
      <c r="L5" s="1531"/>
      <c r="M5" s="1531"/>
      <c r="N5" s="1531"/>
      <c r="O5" s="1531"/>
      <c r="P5" s="1531"/>
      <c r="Q5" s="1531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1532" t="s">
        <v>168</v>
      </c>
      <c r="O6" s="1532"/>
      <c r="P6" s="1532"/>
      <c r="Q6" s="1532"/>
      <c r="R6" s="1532"/>
    </row>
    <row r="7" spans="1:22" ht="21" customHeight="1">
      <c r="A7" s="1533" t="s">
        <v>169</v>
      </c>
      <c r="B7" s="1535" t="s">
        <v>170</v>
      </c>
      <c r="C7" s="1537" t="s">
        <v>171</v>
      </c>
      <c r="D7" s="1539" t="s">
        <v>172</v>
      </c>
      <c r="E7" s="1541" t="s">
        <v>173</v>
      </c>
      <c r="F7" s="1527" t="s">
        <v>174</v>
      </c>
      <c r="G7" s="1528" t="s">
        <v>175</v>
      </c>
      <c r="H7" s="1528"/>
      <c r="I7" s="1528"/>
      <c r="J7" s="1528"/>
      <c r="K7" s="1528" t="s">
        <v>176</v>
      </c>
      <c r="L7" s="1528"/>
      <c r="M7" s="1528"/>
      <c r="N7" s="1528"/>
      <c r="O7" s="1528" t="s">
        <v>177</v>
      </c>
      <c r="P7" s="1528"/>
      <c r="Q7" s="1528"/>
      <c r="R7" s="1528"/>
    </row>
    <row r="8" spans="1:22" ht="30.75" customHeight="1" thickBot="1">
      <c r="A8" s="1534"/>
      <c r="B8" s="1536"/>
      <c r="C8" s="1538"/>
      <c r="D8" s="1540"/>
      <c r="E8" s="1542"/>
      <c r="F8" s="1527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1543" t="s">
        <v>0</v>
      </c>
      <c r="B1" s="1543"/>
      <c r="C1" s="1543"/>
      <c r="D1" s="1543"/>
      <c r="E1" s="1543"/>
      <c r="F1" s="1543"/>
      <c r="G1" s="1543"/>
      <c r="H1" s="1543"/>
      <c r="I1" s="1543"/>
      <c r="J1" s="1543"/>
      <c r="K1" s="1543"/>
      <c r="L1" s="1543"/>
      <c r="M1" s="1543"/>
      <c r="N1" s="1543"/>
      <c r="O1" s="1543"/>
    </row>
    <row r="2" spans="1:23" s="267" customFormat="1" ht="15" customHeight="1">
      <c r="A2" s="1544" t="s">
        <v>567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  <c r="N2" s="1544"/>
      <c r="O2" s="1544"/>
    </row>
    <row r="3" spans="1:23" s="267" customFormat="1" ht="18" customHeight="1">
      <c r="A3" s="1545" t="s">
        <v>1</v>
      </c>
      <c r="B3" s="1545"/>
      <c r="C3" s="1545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1546" t="s">
        <v>3</v>
      </c>
      <c r="B5" s="1547" t="s">
        <v>4</v>
      </c>
      <c r="C5" s="1547" t="s">
        <v>5</v>
      </c>
      <c r="D5" s="1548" t="s">
        <v>6</v>
      </c>
      <c r="E5" s="1548"/>
      <c r="F5" s="1548"/>
      <c r="G5" s="1548"/>
      <c r="H5" s="1548" t="s">
        <v>7</v>
      </c>
      <c r="I5" s="1548"/>
      <c r="J5" s="1548"/>
      <c r="K5" s="1549"/>
      <c r="L5" s="1548" t="s">
        <v>8</v>
      </c>
      <c r="M5" s="1548"/>
      <c r="N5" s="1548"/>
      <c r="O5" s="1548"/>
      <c r="P5" s="274"/>
    </row>
    <row r="6" spans="1:23">
      <c r="A6" s="1546"/>
      <c r="B6" s="1547"/>
      <c r="C6" s="1547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1550" t="s">
        <v>981</v>
      </c>
      <c r="B1" s="1550"/>
      <c r="C1" s="1550"/>
      <c r="D1" s="1550"/>
      <c r="E1" s="1550"/>
      <c r="F1" s="1550"/>
      <c r="G1" s="1550"/>
      <c r="H1" s="1550"/>
      <c r="I1" s="1550"/>
    </row>
    <row r="2" spans="1:14" ht="31.5" customHeight="1">
      <c r="A2" s="1551" t="s">
        <v>982</v>
      </c>
      <c r="B2" s="1551"/>
      <c r="C2" s="1551"/>
      <c r="D2" s="1551"/>
      <c r="E2" s="1551"/>
      <c r="F2" s="1551"/>
      <c r="G2" s="1551"/>
      <c r="H2" s="1551"/>
      <c r="I2" s="1551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1552" t="s">
        <v>169</v>
      </c>
      <c r="B5" s="1553" t="s">
        <v>984</v>
      </c>
      <c r="C5" s="1554" t="s">
        <v>171</v>
      </c>
      <c r="D5" s="1554" t="s">
        <v>172</v>
      </c>
      <c r="E5" s="1555" t="s">
        <v>985</v>
      </c>
      <c r="F5" s="812"/>
      <c r="G5" s="1552" t="s">
        <v>986</v>
      </c>
      <c r="H5" s="1556" t="s">
        <v>675</v>
      </c>
      <c r="I5" s="1556"/>
    </row>
    <row r="6" spans="1:14" s="815" customFormat="1" ht="44.25" customHeight="1">
      <c r="A6" s="1552"/>
      <c r="B6" s="1553"/>
      <c r="C6" s="1554"/>
      <c r="D6" s="1554"/>
      <c r="E6" s="1555"/>
      <c r="F6" s="812"/>
      <c r="G6" s="1552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1557" t="s">
        <v>687</v>
      </c>
      <c r="B1" s="1557"/>
      <c r="C1" s="1557"/>
      <c r="D1" s="1557"/>
      <c r="E1" s="1557"/>
      <c r="F1" s="1557"/>
    </row>
    <row r="2" spans="1:9" s="488" customFormat="1" ht="31.5" customHeight="1">
      <c r="A2" s="1558" t="s">
        <v>688</v>
      </c>
      <c r="B2" s="1558"/>
      <c r="C2" s="1558"/>
      <c r="D2" s="1558"/>
      <c r="E2" s="1558"/>
      <c r="F2" s="1558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1559" t="s">
        <v>169</v>
      </c>
      <c r="B5" s="628" t="s">
        <v>690</v>
      </c>
      <c r="C5" s="629"/>
      <c r="D5" s="1561" t="s">
        <v>572</v>
      </c>
      <c r="E5" s="1563" t="s">
        <v>191</v>
      </c>
      <c r="F5" s="1564"/>
    </row>
    <row r="6" spans="1:9" s="488" customFormat="1" ht="33" customHeight="1" thickBot="1">
      <c r="A6" s="1560"/>
      <c r="B6" s="630" t="s">
        <v>691</v>
      </c>
      <c r="C6" s="631" t="s">
        <v>692</v>
      </c>
      <c r="D6" s="1562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27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6.25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27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40.5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565" t="s">
        <v>671</v>
      </c>
      <c r="B1" s="1565"/>
      <c r="C1" s="1565"/>
      <c r="D1" s="1565"/>
      <c r="E1" s="1565"/>
      <c r="F1" s="1565"/>
      <c r="G1" s="1565"/>
      <c r="H1" s="1565"/>
    </row>
    <row r="2" spans="1:11" s="562" customFormat="1" ht="36" customHeight="1">
      <c r="A2" s="1566" t="s">
        <v>672</v>
      </c>
      <c r="B2" s="1566"/>
      <c r="C2" s="1566"/>
      <c r="D2" s="1566"/>
      <c r="E2" s="1566"/>
      <c r="F2" s="1566"/>
      <c r="G2" s="1566"/>
      <c r="H2" s="156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1559" t="s">
        <v>169</v>
      </c>
      <c r="B5" s="1567" t="s">
        <v>170</v>
      </c>
      <c r="C5" s="1569" t="s">
        <v>171</v>
      </c>
      <c r="D5" s="1571" t="s">
        <v>172</v>
      </c>
      <c r="E5" s="1573" t="s">
        <v>173</v>
      </c>
      <c r="F5" s="1575" t="s">
        <v>674</v>
      </c>
      <c r="G5" s="1576" t="s">
        <v>675</v>
      </c>
      <c r="H5" s="1576"/>
    </row>
    <row r="6" spans="1:11" s="572" customFormat="1" ht="43.5" customHeight="1" thickBot="1">
      <c r="A6" s="1560"/>
      <c r="B6" s="1568"/>
      <c r="C6" s="1570"/>
      <c r="D6" s="1572"/>
      <c r="E6" s="1574"/>
      <c r="F6" s="157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1550" t="s">
        <v>981</v>
      </c>
      <c r="B1" s="1550"/>
      <c r="C1" s="1550"/>
      <c r="D1" s="1550"/>
      <c r="E1" s="1550"/>
      <c r="F1" s="1550"/>
      <c r="G1" s="1550"/>
      <c r="H1" s="1550"/>
      <c r="I1" s="1550"/>
    </row>
    <row r="2" spans="1:14" ht="31.5" customHeight="1">
      <c r="A2" s="1551" t="s">
        <v>982</v>
      </c>
      <c r="B2" s="1551"/>
      <c r="C2" s="1551"/>
      <c r="D2" s="1551"/>
      <c r="E2" s="1551"/>
      <c r="F2" s="1551"/>
      <c r="G2" s="1551"/>
      <c r="H2" s="1551"/>
      <c r="I2" s="1551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1552" t="s">
        <v>169</v>
      </c>
      <c r="B5" s="1553" t="s">
        <v>984</v>
      </c>
      <c r="C5" s="1554" t="s">
        <v>171</v>
      </c>
      <c r="D5" s="1554" t="s">
        <v>172</v>
      </c>
      <c r="E5" s="1555" t="s">
        <v>985</v>
      </c>
      <c r="F5" s="812"/>
      <c r="G5" s="1552" t="s">
        <v>986</v>
      </c>
      <c r="H5" s="1556" t="s">
        <v>675</v>
      </c>
      <c r="I5" s="1556"/>
    </row>
    <row r="6" spans="1:14" s="815" customFormat="1" ht="44.25" customHeight="1">
      <c r="A6" s="1552"/>
      <c r="B6" s="1553"/>
      <c r="C6" s="1554"/>
      <c r="D6" s="1554"/>
      <c r="E6" s="1555"/>
      <c r="F6" s="812"/>
      <c r="G6" s="1552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1557" t="s">
        <v>687</v>
      </c>
      <c r="B1" s="1557"/>
      <c r="C1" s="1557"/>
      <c r="D1" s="1557"/>
      <c r="E1" s="1557"/>
      <c r="F1" s="1557"/>
    </row>
    <row r="2" spans="1:9" s="488" customFormat="1" ht="31.5" customHeight="1">
      <c r="A2" s="1558" t="s">
        <v>688</v>
      </c>
      <c r="B2" s="1558"/>
      <c r="C2" s="1558"/>
      <c r="D2" s="1558"/>
      <c r="E2" s="1558"/>
      <c r="F2" s="1558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1559" t="s">
        <v>169</v>
      </c>
      <c r="B5" s="628" t="s">
        <v>690</v>
      </c>
      <c r="C5" s="629"/>
      <c r="D5" s="1561" t="s">
        <v>572</v>
      </c>
      <c r="E5" s="1563" t="s">
        <v>191</v>
      </c>
      <c r="F5" s="1564"/>
    </row>
    <row r="6" spans="1:9" s="488" customFormat="1" ht="33" customHeight="1" thickBot="1">
      <c r="A6" s="1560"/>
      <c r="B6" s="630" t="s">
        <v>691</v>
      </c>
      <c r="C6" s="631" t="s">
        <v>692</v>
      </c>
      <c r="D6" s="1562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565" t="s">
        <v>671</v>
      </c>
      <c r="B1" s="1565"/>
      <c r="C1" s="1565"/>
      <c r="D1" s="1565"/>
      <c r="E1" s="1565"/>
      <c r="F1" s="1565"/>
      <c r="G1" s="1565"/>
      <c r="H1" s="1565"/>
    </row>
    <row r="2" spans="1:11" s="562" customFormat="1" ht="36" customHeight="1">
      <c r="A2" s="1566" t="s">
        <v>672</v>
      </c>
      <c r="B2" s="1566"/>
      <c r="C2" s="1566"/>
      <c r="D2" s="1566"/>
      <c r="E2" s="1566"/>
      <c r="F2" s="1566"/>
      <c r="G2" s="1566"/>
      <c r="H2" s="156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1559" t="s">
        <v>169</v>
      </c>
      <c r="B5" s="1567" t="s">
        <v>170</v>
      </c>
      <c r="C5" s="1569" t="s">
        <v>171</v>
      </c>
      <c r="D5" s="1571" t="s">
        <v>172</v>
      </c>
      <c r="E5" s="1573" t="s">
        <v>173</v>
      </c>
      <c r="F5" s="1575" t="s">
        <v>674</v>
      </c>
      <c r="G5" s="1576" t="s">
        <v>675</v>
      </c>
      <c r="H5" s="1576"/>
    </row>
    <row r="6" spans="1:11" s="572" customFormat="1" ht="43.5" customHeight="1" thickBot="1">
      <c r="A6" s="1560"/>
      <c r="B6" s="1568"/>
      <c r="C6" s="1570"/>
      <c r="D6" s="1572"/>
      <c r="E6" s="1574"/>
      <c r="F6" s="157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1577" t="s">
        <v>569</v>
      </c>
      <c r="B1" s="1577"/>
      <c r="C1" s="1577"/>
      <c r="D1" s="1577"/>
      <c r="E1" s="1577"/>
      <c r="F1" s="1577"/>
    </row>
    <row r="2" spans="1:11" s="489" customFormat="1" ht="18" customHeight="1">
      <c r="A2" s="1578" t="s">
        <v>570</v>
      </c>
      <c r="B2" s="1578"/>
      <c r="C2" s="1578"/>
      <c r="D2" s="1578"/>
      <c r="E2" s="1578"/>
      <c r="F2" s="1578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1579" t="s">
        <v>3</v>
      </c>
      <c r="B5" s="1579" t="s">
        <v>4</v>
      </c>
      <c r="C5" s="1579" t="s">
        <v>5</v>
      </c>
      <c r="D5" s="1579" t="s">
        <v>572</v>
      </c>
      <c r="E5" s="496" t="s">
        <v>191</v>
      </c>
      <c r="F5" s="496"/>
    </row>
    <row r="6" spans="1:11" s="497" customFormat="1" ht="57.75" customHeight="1">
      <c r="A6" s="1580"/>
      <c r="B6" s="1580"/>
      <c r="C6" s="1580"/>
      <c r="D6" s="1580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F19" sqref="F19"/>
    </sheetView>
  </sheetViews>
  <sheetFormatPr defaultRowHeight="15"/>
  <cols>
    <col min="1" max="1" width="4.5703125" style="1354" customWidth="1"/>
    <col min="2" max="2" width="3.42578125" style="1363" customWidth="1"/>
    <col min="3" max="3" width="2.7109375" style="1364" customWidth="1"/>
    <col min="4" max="4" width="3.28515625" style="1365" customWidth="1"/>
    <col min="5" max="5" width="40.140625" style="1358" customWidth="1"/>
    <col min="6" max="6" width="5" style="1358" customWidth="1"/>
    <col min="7" max="7" width="13.42578125" style="1359" customWidth="1"/>
    <col min="8" max="8" width="14.28515625" style="1265" customWidth="1"/>
    <col min="9" max="9" width="15" style="1265" customWidth="1"/>
    <col min="10" max="10" width="15.85546875" style="1265" customWidth="1"/>
    <col min="11" max="11" width="15.28515625" style="1265" customWidth="1"/>
    <col min="12" max="12" width="17" style="1265" customWidth="1"/>
    <col min="13" max="13" width="9.140625" style="1265"/>
    <col min="14" max="14" width="13.140625" style="1265" bestFit="1" customWidth="1"/>
    <col min="15" max="256" width="9.140625" style="1265"/>
    <col min="257" max="257" width="4.5703125" style="1265" customWidth="1"/>
    <col min="258" max="258" width="3.42578125" style="1265" customWidth="1"/>
    <col min="259" max="259" width="2.7109375" style="1265" customWidth="1"/>
    <col min="260" max="260" width="3.28515625" style="1265" customWidth="1"/>
    <col min="261" max="261" width="40.140625" style="1265" customWidth="1"/>
    <col min="262" max="262" width="5" style="1265" customWidth="1"/>
    <col min="263" max="263" width="13.42578125" style="1265" customWidth="1"/>
    <col min="264" max="264" width="14.28515625" style="1265" customWidth="1"/>
    <col min="265" max="265" width="15" style="1265" customWidth="1"/>
    <col min="266" max="266" width="15.85546875" style="1265" customWidth="1"/>
    <col min="267" max="267" width="15.28515625" style="1265" customWidth="1"/>
    <col min="268" max="268" width="17" style="1265" customWidth="1"/>
    <col min="269" max="269" width="9.140625" style="1265"/>
    <col min="270" max="270" width="13.140625" style="1265" bestFit="1" customWidth="1"/>
    <col min="271" max="512" width="9.140625" style="1265"/>
    <col min="513" max="513" width="4.5703125" style="1265" customWidth="1"/>
    <col min="514" max="514" width="3.42578125" style="1265" customWidth="1"/>
    <col min="515" max="515" width="2.7109375" style="1265" customWidth="1"/>
    <col min="516" max="516" width="3.28515625" style="1265" customWidth="1"/>
    <col min="517" max="517" width="40.140625" style="1265" customWidth="1"/>
    <col min="518" max="518" width="5" style="1265" customWidth="1"/>
    <col min="519" max="519" width="13.42578125" style="1265" customWidth="1"/>
    <col min="520" max="520" width="14.28515625" style="1265" customWidth="1"/>
    <col min="521" max="521" width="15" style="1265" customWidth="1"/>
    <col min="522" max="522" width="15.85546875" style="1265" customWidth="1"/>
    <col min="523" max="523" width="15.28515625" style="1265" customWidth="1"/>
    <col min="524" max="524" width="17" style="1265" customWidth="1"/>
    <col min="525" max="525" width="9.140625" style="1265"/>
    <col min="526" max="526" width="13.140625" style="1265" bestFit="1" customWidth="1"/>
    <col min="527" max="768" width="9.140625" style="1265"/>
    <col min="769" max="769" width="4.5703125" style="1265" customWidth="1"/>
    <col min="770" max="770" width="3.42578125" style="1265" customWidth="1"/>
    <col min="771" max="771" width="2.7109375" style="1265" customWidth="1"/>
    <col min="772" max="772" width="3.28515625" style="1265" customWidth="1"/>
    <col min="773" max="773" width="40.140625" style="1265" customWidth="1"/>
    <col min="774" max="774" width="5" style="1265" customWidth="1"/>
    <col min="775" max="775" width="13.42578125" style="1265" customWidth="1"/>
    <col min="776" max="776" width="14.28515625" style="1265" customWidth="1"/>
    <col min="777" max="777" width="15" style="1265" customWidth="1"/>
    <col min="778" max="778" width="15.85546875" style="1265" customWidth="1"/>
    <col min="779" max="779" width="15.28515625" style="1265" customWidth="1"/>
    <col min="780" max="780" width="17" style="1265" customWidth="1"/>
    <col min="781" max="781" width="9.140625" style="1265"/>
    <col min="782" max="782" width="13.140625" style="1265" bestFit="1" customWidth="1"/>
    <col min="783" max="1024" width="9.140625" style="1265"/>
    <col min="1025" max="1025" width="4.5703125" style="1265" customWidth="1"/>
    <col min="1026" max="1026" width="3.42578125" style="1265" customWidth="1"/>
    <col min="1027" max="1027" width="2.7109375" style="1265" customWidth="1"/>
    <col min="1028" max="1028" width="3.28515625" style="1265" customWidth="1"/>
    <col min="1029" max="1029" width="40.140625" style="1265" customWidth="1"/>
    <col min="1030" max="1030" width="5" style="1265" customWidth="1"/>
    <col min="1031" max="1031" width="13.42578125" style="1265" customWidth="1"/>
    <col min="1032" max="1032" width="14.28515625" style="1265" customWidth="1"/>
    <col min="1033" max="1033" width="15" style="1265" customWidth="1"/>
    <col min="1034" max="1034" width="15.85546875" style="1265" customWidth="1"/>
    <col min="1035" max="1035" width="15.28515625" style="1265" customWidth="1"/>
    <col min="1036" max="1036" width="17" style="1265" customWidth="1"/>
    <col min="1037" max="1037" width="9.140625" style="1265"/>
    <col min="1038" max="1038" width="13.140625" style="1265" bestFit="1" customWidth="1"/>
    <col min="1039" max="1280" width="9.140625" style="1265"/>
    <col min="1281" max="1281" width="4.5703125" style="1265" customWidth="1"/>
    <col min="1282" max="1282" width="3.42578125" style="1265" customWidth="1"/>
    <col min="1283" max="1283" width="2.7109375" style="1265" customWidth="1"/>
    <col min="1284" max="1284" width="3.28515625" style="1265" customWidth="1"/>
    <col min="1285" max="1285" width="40.140625" style="1265" customWidth="1"/>
    <col min="1286" max="1286" width="5" style="1265" customWidth="1"/>
    <col min="1287" max="1287" width="13.42578125" style="1265" customWidth="1"/>
    <col min="1288" max="1288" width="14.28515625" style="1265" customWidth="1"/>
    <col min="1289" max="1289" width="15" style="1265" customWidth="1"/>
    <col min="1290" max="1290" width="15.85546875" style="1265" customWidth="1"/>
    <col min="1291" max="1291" width="15.28515625" style="1265" customWidth="1"/>
    <col min="1292" max="1292" width="17" style="1265" customWidth="1"/>
    <col min="1293" max="1293" width="9.140625" style="1265"/>
    <col min="1294" max="1294" width="13.140625" style="1265" bestFit="1" customWidth="1"/>
    <col min="1295" max="1536" width="9.140625" style="1265"/>
    <col min="1537" max="1537" width="4.5703125" style="1265" customWidth="1"/>
    <col min="1538" max="1538" width="3.42578125" style="1265" customWidth="1"/>
    <col min="1539" max="1539" width="2.7109375" style="1265" customWidth="1"/>
    <col min="1540" max="1540" width="3.28515625" style="1265" customWidth="1"/>
    <col min="1541" max="1541" width="40.140625" style="1265" customWidth="1"/>
    <col min="1542" max="1542" width="5" style="1265" customWidth="1"/>
    <col min="1543" max="1543" width="13.42578125" style="1265" customWidth="1"/>
    <col min="1544" max="1544" width="14.28515625" style="1265" customWidth="1"/>
    <col min="1545" max="1545" width="15" style="1265" customWidth="1"/>
    <col min="1546" max="1546" width="15.85546875" style="1265" customWidth="1"/>
    <col min="1547" max="1547" width="15.28515625" style="1265" customWidth="1"/>
    <col min="1548" max="1548" width="17" style="1265" customWidth="1"/>
    <col min="1549" max="1549" width="9.140625" style="1265"/>
    <col min="1550" max="1550" width="13.140625" style="1265" bestFit="1" customWidth="1"/>
    <col min="1551" max="1792" width="9.140625" style="1265"/>
    <col min="1793" max="1793" width="4.5703125" style="1265" customWidth="1"/>
    <col min="1794" max="1794" width="3.42578125" style="1265" customWidth="1"/>
    <col min="1795" max="1795" width="2.7109375" style="1265" customWidth="1"/>
    <col min="1796" max="1796" width="3.28515625" style="1265" customWidth="1"/>
    <col min="1797" max="1797" width="40.140625" style="1265" customWidth="1"/>
    <col min="1798" max="1798" width="5" style="1265" customWidth="1"/>
    <col min="1799" max="1799" width="13.42578125" style="1265" customWidth="1"/>
    <col min="1800" max="1800" width="14.28515625" style="1265" customWidth="1"/>
    <col min="1801" max="1801" width="15" style="1265" customWidth="1"/>
    <col min="1802" max="1802" width="15.85546875" style="1265" customWidth="1"/>
    <col min="1803" max="1803" width="15.28515625" style="1265" customWidth="1"/>
    <col min="1804" max="1804" width="17" style="1265" customWidth="1"/>
    <col min="1805" max="1805" width="9.140625" style="1265"/>
    <col min="1806" max="1806" width="13.140625" style="1265" bestFit="1" customWidth="1"/>
    <col min="1807" max="2048" width="9.140625" style="1265"/>
    <col min="2049" max="2049" width="4.5703125" style="1265" customWidth="1"/>
    <col min="2050" max="2050" width="3.42578125" style="1265" customWidth="1"/>
    <col min="2051" max="2051" width="2.7109375" style="1265" customWidth="1"/>
    <col min="2052" max="2052" width="3.28515625" style="1265" customWidth="1"/>
    <col min="2053" max="2053" width="40.140625" style="1265" customWidth="1"/>
    <col min="2054" max="2054" width="5" style="1265" customWidth="1"/>
    <col min="2055" max="2055" width="13.42578125" style="1265" customWidth="1"/>
    <col min="2056" max="2056" width="14.28515625" style="1265" customWidth="1"/>
    <col min="2057" max="2057" width="15" style="1265" customWidth="1"/>
    <col min="2058" max="2058" width="15.85546875" style="1265" customWidth="1"/>
    <col min="2059" max="2059" width="15.28515625" style="1265" customWidth="1"/>
    <col min="2060" max="2060" width="17" style="1265" customWidth="1"/>
    <col min="2061" max="2061" width="9.140625" style="1265"/>
    <col min="2062" max="2062" width="13.140625" style="1265" bestFit="1" customWidth="1"/>
    <col min="2063" max="2304" width="9.140625" style="1265"/>
    <col min="2305" max="2305" width="4.5703125" style="1265" customWidth="1"/>
    <col min="2306" max="2306" width="3.42578125" style="1265" customWidth="1"/>
    <col min="2307" max="2307" width="2.7109375" style="1265" customWidth="1"/>
    <col min="2308" max="2308" width="3.28515625" style="1265" customWidth="1"/>
    <col min="2309" max="2309" width="40.140625" style="1265" customWidth="1"/>
    <col min="2310" max="2310" width="5" style="1265" customWidth="1"/>
    <col min="2311" max="2311" width="13.42578125" style="1265" customWidth="1"/>
    <col min="2312" max="2312" width="14.28515625" style="1265" customWidth="1"/>
    <col min="2313" max="2313" width="15" style="1265" customWidth="1"/>
    <col min="2314" max="2314" width="15.85546875" style="1265" customWidth="1"/>
    <col min="2315" max="2315" width="15.28515625" style="1265" customWidth="1"/>
    <col min="2316" max="2316" width="17" style="1265" customWidth="1"/>
    <col min="2317" max="2317" width="9.140625" style="1265"/>
    <col min="2318" max="2318" width="13.140625" style="1265" bestFit="1" customWidth="1"/>
    <col min="2319" max="2560" width="9.140625" style="1265"/>
    <col min="2561" max="2561" width="4.5703125" style="1265" customWidth="1"/>
    <col min="2562" max="2562" width="3.42578125" style="1265" customWidth="1"/>
    <col min="2563" max="2563" width="2.7109375" style="1265" customWidth="1"/>
    <col min="2564" max="2564" width="3.28515625" style="1265" customWidth="1"/>
    <col min="2565" max="2565" width="40.140625" style="1265" customWidth="1"/>
    <col min="2566" max="2566" width="5" style="1265" customWidth="1"/>
    <col min="2567" max="2567" width="13.42578125" style="1265" customWidth="1"/>
    <col min="2568" max="2568" width="14.28515625" style="1265" customWidth="1"/>
    <col min="2569" max="2569" width="15" style="1265" customWidth="1"/>
    <col min="2570" max="2570" width="15.85546875" style="1265" customWidth="1"/>
    <col min="2571" max="2571" width="15.28515625" style="1265" customWidth="1"/>
    <col min="2572" max="2572" width="17" style="1265" customWidth="1"/>
    <col min="2573" max="2573" width="9.140625" style="1265"/>
    <col min="2574" max="2574" width="13.140625" style="1265" bestFit="1" customWidth="1"/>
    <col min="2575" max="2816" width="9.140625" style="1265"/>
    <col min="2817" max="2817" width="4.5703125" style="1265" customWidth="1"/>
    <col min="2818" max="2818" width="3.42578125" style="1265" customWidth="1"/>
    <col min="2819" max="2819" width="2.7109375" style="1265" customWidth="1"/>
    <col min="2820" max="2820" width="3.28515625" style="1265" customWidth="1"/>
    <col min="2821" max="2821" width="40.140625" style="1265" customWidth="1"/>
    <col min="2822" max="2822" width="5" style="1265" customWidth="1"/>
    <col min="2823" max="2823" width="13.42578125" style="1265" customWidth="1"/>
    <col min="2824" max="2824" width="14.28515625" style="1265" customWidth="1"/>
    <col min="2825" max="2825" width="15" style="1265" customWidth="1"/>
    <col min="2826" max="2826" width="15.85546875" style="1265" customWidth="1"/>
    <col min="2827" max="2827" width="15.28515625" style="1265" customWidth="1"/>
    <col min="2828" max="2828" width="17" style="1265" customWidth="1"/>
    <col min="2829" max="2829" width="9.140625" style="1265"/>
    <col min="2830" max="2830" width="13.140625" style="1265" bestFit="1" customWidth="1"/>
    <col min="2831" max="3072" width="9.140625" style="1265"/>
    <col min="3073" max="3073" width="4.5703125" style="1265" customWidth="1"/>
    <col min="3074" max="3074" width="3.42578125" style="1265" customWidth="1"/>
    <col min="3075" max="3075" width="2.7109375" style="1265" customWidth="1"/>
    <col min="3076" max="3076" width="3.28515625" style="1265" customWidth="1"/>
    <col min="3077" max="3077" width="40.140625" style="1265" customWidth="1"/>
    <col min="3078" max="3078" width="5" style="1265" customWidth="1"/>
    <col min="3079" max="3079" width="13.42578125" style="1265" customWidth="1"/>
    <col min="3080" max="3080" width="14.28515625" style="1265" customWidth="1"/>
    <col min="3081" max="3081" width="15" style="1265" customWidth="1"/>
    <col min="3082" max="3082" width="15.85546875" style="1265" customWidth="1"/>
    <col min="3083" max="3083" width="15.28515625" style="1265" customWidth="1"/>
    <col min="3084" max="3084" width="17" style="1265" customWidth="1"/>
    <col min="3085" max="3085" width="9.140625" style="1265"/>
    <col min="3086" max="3086" width="13.140625" style="1265" bestFit="1" customWidth="1"/>
    <col min="3087" max="3328" width="9.140625" style="1265"/>
    <col min="3329" max="3329" width="4.5703125" style="1265" customWidth="1"/>
    <col min="3330" max="3330" width="3.42578125" style="1265" customWidth="1"/>
    <col min="3331" max="3331" width="2.7109375" style="1265" customWidth="1"/>
    <col min="3332" max="3332" width="3.28515625" style="1265" customWidth="1"/>
    <col min="3333" max="3333" width="40.140625" style="1265" customWidth="1"/>
    <col min="3334" max="3334" width="5" style="1265" customWidth="1"/>
    <col min="3335" max="3335" width="13.42578125" style="1265" customWidth="1"/>
    <col min="3336" max="3336" width="14.28515625" style="1265" customWidth="1"/>
    <col min="3337" max="3337" width="15" style="1265" customWidth="1"/>
    <col min="3338" max="3338" width="15.85546875" style="1265" customWidth="1"/>
    <col min="3339" max="3339" width="15.28515625" style="1265" customWidth="1"/>
    <col min="3340" max="3340" width="17" style="1265" customWidth="1"/>
    <col min="3341" max="3341" width="9.140625" style="1265"/>
    <col min="3342" max="3342" width="13.140625" style="1265" bestFit="1" customWidth="1"/>
    <col min="3343" max="3584" width="9.140625" style="1265"/>
    <col min="3585" max="3585" width="4.5703125" style="1265" customWidth="1"/>
    <col min="3586" max="3586" width="3.42578125" style="1265" customWidth="1"/>
    <col min="3587" max="3587" width="2.7109375" style="1265" customWidth="1"/>
    <col min="3588" max="3588" width="3.28515625" style="1265" customWidth="1"/>
    <col min="3589" max="3589" width="40.140625" style="1265" customWidth="1"/>
    <col min="3590" max="3590" width="5" style="1265" customWidth="1"/>
    <col min="3591" max="3591" width="13.42578125" style="1265" customWidth="1"/>
    <col min="3592" max="3592" width="14.28515625" style="1265" customWidth="1"/>
    <col min="3593" max="3593" width="15" style="1265" customWidth="1"/>
    <col min="3594" max="3594" width="15.85546875" style="1265" customWidth="1"/>
    <col min="3595" max="3595" width="15.28515625" style="1265" customWidth="1"/>
    <col min="3596" max="3596" width="17" style="1265" customWidth="1"/>
    <col min="3597" max="3597" width="9.140625" style="1265"/>
    <col min="3598" max="3598" width="13.140625" style="1265" bestFit="1" customWidth="1"/>
    <col min="3599" max="3840" width="9.140625" style="1265"/>
    <col min="3841" max="3841" width="4.5703125" style="1265" customWidth="1"/>
    <col min="3842" max="3842" width="3.42578125" style="1265" customWidth="1"/>
    <col min="3843" max="3843" width="2.7109375" style="1265" customWidth="1"/>
    <col min="3844" max="3844" width="3.28515625" style="1265" customWidth="1"/>
    <col min="3845" max="3845" width="40.140625" style="1265" customWidth="1"/>
    <col min="3846" max="3846" width="5" style="1265" customWidth="1"/>
    <col min="3847" max="3847" width="13.42578125" style="1265" customWidth="1"/>
    <col min="3848" max="3848" width="14.28515625" style="1265" customWidth="1"/>
    <col min="3849" max="3849" width="15" style="1265" customWidth="1"/>
    <col min="3850" max="3850" width="15.85546875" style="1265" customWidth="1"/>
    <col min="3851" max="3851" width="15.28515625" style="1265" customWidth="1"/>
    <col min="3852" max="3852" width="17" style="1265" customWidth="1"/>
    <col min="3853" max="3853" width="9.140625" style="1265"/>
    <col min="3854" max="3854" width="13.140625" style="1265" bestFit="1" customWidth="1"/>
    <col min="3855" max="4096" width="9.140625" style="1265"/>
    <col min="4097" max="4097" width="4.5703125" style="1265" customWidth="1"/>
    <col min="4098" max="4098" width="3.42578125" style="1265" customWidth="1"/>
    <col min="4099" max="4099" width="2.7109375" style="1265" customWidth="1"/>
    <col min="4100" max="4100" width="3.28515625" style="1265" customWidth="1"/>
    <col min="4101" max="4101" width="40.140625" style="1265" customWidth="1"/>
    <col min="4102" max="4102" width="5" style="1265" customWidth="1"/>
    <col min="4103" max="4103" width="13.42578125" style="1265" customWidth="1"/>
    <col min="4104" max="4104" width="14.28515625" style="1265" customWidth="1"/>
    <col min="4105" max="4105" width="15" style="1265" customWidth="1"/>
    <col min="4106" max="4106" width="15.85546875" style="1265" customWidth="1"/>
    <col min="4107" max="4107" width="15.28515625" style="1265" customWidth="1"/>
    <col min="4108" max="4108" width="17" style="1265" customWidth="1"/>
    <col min="4109" max="4109" width="9.140625" style="1265"/>
    <col min="4110" max="4110" width="13.140625" style="1265" bestFit="1" customWidth="1"/>
    <col min="4111" max="4352" width="9.140625" style="1265"/>
    <col min="4353" max="4353" width="4.5703125" style="1265" customWidth="1"/>
    <col min="4354" max="4354" width="3.42578125" style="1265" customWidth="1"/>
    <col min="4355" max="4355" width="2.7109375" style="1265" customWidth="1"/>
    <col min="4356" max="4356" width="3.28515625" style="1265" customWidth="1"/>
    <col min="4357" max="4357" width="40.140625" style="1265" customWidth="1"/>
    <col min="4358" max="4358" width="5" style="1265" customWidth="1"/>
    <col min="4359" max="4359" width="13.42578125" style="1265" customWidth="1"/>
    <col min="4360" max="4360" width="14.28515625" style="1265" customWidth="1"/>
    <col min="4361" max="4361" width="15" style="1265" customWidth="1"/>
    <col min="4362" max="4362" width="15.85546875" style="1265" customWidth="1"/>
    <col min="4363" max="4363" width="15.28515625" style="1265" customWidth="1"/>
    <col min="4364" max="4364" width="17" style="1265" customWidth="1"/>
    <col min="4365" max="4365" width="9.140625" style="1265"/>
    <col min="4366" max="4366" width="13.140625" style="1265" bestFit="1" customWidth="1"/>
    <col min="4367" max="4608" width="9.140625" style="1265"/>
    <col min="4609" max="4609" width="4.5703125" style="1265" customWidth="1"/>
    <col min="4610" max="4610" width="3.42578125" style="1265" customWidth="1"/>
    <col min="4611" max="4611" width="2.7109375" style="1265" customWidth="1"/>
    <col min="4612" max="4612" width="3.28515625" style="1265" customWidth="1"/>
    <col min="4613" max="4613" width="40.140625" style="1265" customWidth="1"/>
    <col min="4614" max="4614" width="5" style="1265" customWidth="1"/>
    <col min="4615" max="4615" width="13.42578125" style="1265" customWidth="1"/>
    <col min="4616" max="4616" width="14.28515625" style="1265" customWidth="1"/>
    <col min="4617" max="4617" width="15" style="1265" customWidth="1"/>
    <col min="4618" max="4618" width="15.85546875" style="1265" customWidth="1"/>
    <col min="4619" max="4619" width="15.28515625" style="1265" customWidth="1"/>
    <col min="4620" max="4620" width="17" style="1265" customWidth="1"/>
    <col min="4621" max="4621" width="9.140625" style="1265"/>
    <col min="4622" max="4622" width="13.140625" style="1265" bestFit="1" customWidth="1"/>
    <col min="4623" max="4864" width="9.140625" style="1265"/>
    <col min="4865" max="4865" width="4.5703125" style="1265" customWidth="1"/>
    <col min="4866" max="4866" width="3.42578125" style="1265" customWidth="1"/>
    <col min="4867" max="4867" width="2.7109375" style="1265" customWidth="1"/>
    <col min="4868" max="4868" width="3.28515625" style="1265" customWidth="1"/>
    <col min="4869" max="4869" width="40.140625" style="1265" customWidth="1"/>
    <col min="4870" max="4870" width="5" style="1265" customWidth="1"/>
    <col min="4871" max="4871" width="13.42578125" style="1265" customWidth="1"/>
    <col min="4872" max="4872" width="14.28515625" style="1265" customWidth="1"/>
    <col min="4873" max="4873" width="15" style="1265" customWidth="1"/>
    <col min="4874" max="4874" width="15.85546875" style="1265" customWidth="1"/>
    <col min="4875" max="4875" width="15.28515625" style="1265" customWidth="1"/>
    <col min="4876" max="4876" width="17" style="1265" customWidth="1"/>
    <col min="4877" max="4877" width="9.140625" style="1265"/>
    <col min="4878" max="4878" width="13.140625" style="1265" bestFit="1" customWidth="1"/>
    <col min="4879" max="5120" width="9.140625" style="1265"/>
    <col min="5121" max="5121" width="4.5703125" style="1265" customWidth="1"/>
    <col min="5122" max="5122" width="3.42578125" style="1265" customWidth="1"/>
    <col min="5123" max="5123" width="2.7109375" style="1265" customWidth="1"/>
    <col min="5124" max="5124" width="3.28515625" style="1265" customWidth="1"/>
    <col min="5125" max="5125" width="40.140625" style="1265" customWidth="1"/>
    <col min="5126" max="5126" width="5" style="1265" customWidth="1"/>
    <col min="5127" max="5127" width="13.42578125" style="1265" customWidth="1"/>
    <col min="5128" max="5128" width="14.28515625" style="1265" customWidth="1"/>
    <col min="5129" max="5129" width="15" style="1265" customWidth="1"/>
    <col min="5130" max="5130" width="15.85546875" style="1265" customWidth="1"/>
    <col min="5131" max="5131" width="15.28515625" style="1265" customWidth="1"/>
    <col min="5132" max="5132" width="17" style="1265" customWidth="1"/>
    <col min="5133" max="5133" width="9.140625" style="1265"/>
    <col min="5134" max="5134" width="13.140625" style="1265" bestFit="1" customWidth="1"/>
    <col min="5135" max="5376" width="9.140625" style="1265"/>
    <col min="5377" max="5377" width="4.5703125" style="1265" customWidth="1"/>
    <col min="5378" max="5378" width="3.42578125" style="1265" customWidth="1"/>
    <col min="5379" max="5379" width="2.7109375" style="1265" customWidth="1"/>
    <col min="5380" max="5380" width="3.28515625" style="1265" customWidth="1"/>
    <col min="5381" max="5381" width="40.140625" style="1265" customWidth="1"/>
    <col min="5382" max="5382" width="5" style="1265" customWidth="1"/>
    <col min="5383" max="5383" width="13.42578125" style="1265" customWidth="1"/>
    <col min="5384" max="5384" width="14.28515625" style="1265" customWidth="1"/>
    <col min="5385" max="5385" width="15" style="1265" customWidth="1"/>
    <col min="5386" max="5386" width="15.85546875" style="1265" customWidth="1"/>
    <col min="5387" max="5387" width="15.28515625" style="1265" customWidth="1"/>
    <col min="5388" max="5388" width="17" style="1265" customWidth="1"/>
    <col min="5389" max="5389" width="9.140625" style="1265"/>
    <col min="5390" max="5390" width="13.140625" style="1265" bestFit="1" customWidth="1"/>
    <col min="5391" max="5632" width="9.140625" style="1265"/>
    <col min="5633" max="5633" width="4.5703125" style="1265" customWidth="1"/>
    <col min="5634" max="5634" width="3.42578125" style="1265" customWidth="1"/>
    <col min="5635" max="5635" width="2.7109375" style="1265" customWidth="1"/>
    <col min="5636" max="5636" width="3.28515625" style="1265" customWidth="1"/>
    <col min="5637" max="5637" width="40.140625" style="1265" customWidth="1"/>
    <col min="5638" max="5638" width="5" style="1265" customWidth="1"/>
    <col min="5639" max="5639" width="13.42578125" style="1265" customWidth="1"/>
    <col min="5640" max="5640" width="14.28515625" style="1265" customWidth="1"/>
    <col min="5641" max="5641" width="15" style="1265" customWidth="1"/>
    <col min="5642" max="5642" width="15.85546875" style="1265" customWidth="1"/>
    <col min="5643" max="5643" width="15.28515625" style="1265" customWidth="1"/>
    <col min="5644" max="5644" width="17" style="1265" customWidth="1"/>
    <col min="5645" max="5645" width="9.140625" style="1265"/>
    <col min="5646" max="5646" width="13.140625" style="1265" bestFit="1" customWidth="1"/>
    <col min="5647" max="5888" width="9.140625" style="1265"/>
    <col min="5889" max="5889" width="4.5703125" style="1265" customWidth="1"/>
    <col min="5890" max="5890" width="3.42578125" style="1265" customWidth="1"/>
    <col min="5891" max="5891" width="2.7109375" style="1265" customWidth="1"/>
    <col min="5892" max="5892" width="3.28515625" style="1265" customWidth="1"/>
    <col min="5893" max="5893" width="40.140625" style="1265" customWidth="1"/>
    <col min="5894" max="5894" width="5" style="1265" customWidth="1"/>
    <col min="5895" max="5895" width="13.42578125" style="1265" customWidth="1"/>
    <col min="5896" max="5896" width="14.28515625" style="1265" customWidth="1"/>
    <col min="5897" max="5897" width="15" style="1265" customWidth="1"/>
    <col min="5898" max="5898" width="15.85546875" style="1265" customWidth="1"/>
    <col min="5899" max="5899" width="15.28515625" style="1265" customWidth="1"/>
    <col min="5900" max="5900" width="17" style="1265" customWidth="1"/>
    <col min="5901" max="5901" width="9.140625" style="1265"/>
    <col min="5902" max="5902" width="13.140625" style="1265" bestFit="1" customWidth="1"/>
    <col min="5903" max="6144" width="9.140625" style="1265"/>
    <col min="6145" max="6145" width="4.5703125" style="1265" customWidth="1"/>
    <col min="6146" max="6146" width="3.42578125" style="1265" customWidth="1"/>
    <col min="6147" max="6147" width="2.7109375" style="1265" customWidth="1"/>
    <col min="6148" max="6148" width="3.28515625" style="1265" customWidth="1"/>
    <col min="6149" max="6149" width="40.140625" style="1265" customWidth="1"/>
    <col min="6150" max="6150" width="5" style="1265" customWidth="1"/>
    <col min="6151" max="6151" width="13.42578125" style="1265" customWidth="1"/>
    <col min="6152" max="6152" width="14.28515625" style="1265" customWidth="1"/>
    <col min="6153" max="6153" width="15" style="1265" customWidth="1"/>
    <col min="6154" max="6154" width="15.85546875" style="1265" customWidth="1"/>
    <col min="6155" max="6155" width="15.28515625" style="1265" customWidth="1"/>
    <col min="6156" max="6156" width="17" style="1265" customWidth="1"/>
    <col min="6157" max="6157" width="9.140625" style="1265"/>
    <col min="6158" max="6158" width="13.140625" style="1265" bestFit="1" customWidth="1"/>
    <col min="6159" max="6400" width="9.140625" style="1265"/>
    <col min="6401" max="6401" width="4.5703125" style="1265" customWidth="1"/>
    <col min="6402" max="6402" width="3.42578125" style="1265" customWidth="1"/>
    <col min="6403" max="6403" width="2.7109375" style="1265" customWidth="1"/>
    <col min="6404" max="6404" width="3.28515625" style="1265" customWidth="1"/>
    <col min="6405" max="6405" width="40.140625" style="1265" customWidth="1"/>
    <col min="6406" max="6406" width="5" style="1265" customWidth="1"/>
    <col min="6407" max="6407" width="13.42578125" style="1265" customWidth="1"/>
    <col min="6408" max="6408" width="14.28515625" style="1265" customWidth="1"/>
    <col min="6409" max="6409" width="15" style="1265" customWidth="1"/>
    <col min="6410" max="6410" width="15.85546875" style="1265" customWidth="1"/>
    <col min="6411" max="6411" width="15.28515625" style="1265" customWidth="1"/>
    <col min="6412" max="6412" width="17" style="1265" customWidth="1"/>
    <col min="6413" max="6413" width="9.140625" style="1265"/>
    <col min="6414" max="6414" width="13.140625" style="1265" bestFit="1" customWidth="1"/>
    <col min="6415" max="6656" width="9.140625" style="1265"/>
    <col min="6657" max="6657" width="4.5703125" style="1265" customWidth="1"/>
    <col min="6658" max="6658" width="3.42578125" style="1265" customWidth="1"/>
    <col min="6659" max="6659" width="2.7109375" style="1265" customWidth="1"/>
    <col min="6660" max="6660" width="3.28515625" style="1265" customWidth="1"/>
    <col min="6661" max="6661" width="40.140625" style="1265" customWidth="1"/>
    <col min="6662" max="6662" width="5" style="1265" customWidth="1"/>
    <col min="6663" max="6663" width="13.42578125" style="1265" customWidth="1"/>
    <col min="6664" max="6664" width="14.28515625" style="1265" customWidth="1"/>
    <col min="6665" max="6665" width="15" style="1265" customWidth="1"/>
    <col min="6666" max="6666" width="15.85546875" style="1265" customWidth="1"/>
    <col min="6667" max="6667" width="15.28515625" style="1265" customWidth="1"/>
    <col min="6668" max="6668" width="17" style="1265" customWidth="1"/>
    <col min="6669" max="6669" width="9.140625" style="1265"/>
    <col min="6670" max="6670" width="13.140625" style="1265" bestFit="1" customWidth="1"/>
    <col min="6671" max="6912" width="9.140625" style="1265"/>
    <col min="6913" max="6913" width="4.5703125" style="1265" customWidth="1"/>
    <col min="6914" max="6914" width="3.42578125" style="1265" customWidth="1"/>
    <col min="6915" max="6915" width="2.7109375" style="1265" customWidth="1"/>
    <col min="6916" max="6916" width="3.28515625" style="1265" customWidth="1"/>
    <col min="6917" max="6917" width="40.140625" style="1265" customWidth="1"/>
    <col min="6918" max="6918" width="5" style="1265" customWidth="1"/>
    <col min="6919" max="6919" width="13.42578125" style="1265" customWidth="1"/>
    <col min="6920" max="6920" width="14.28515625" style="1265" customWidth="1"/>
    <col min="6921" max="6921" width="15" style="1265" customWidth="1"/>
    <col min="6922" max="6922" width="15.85546875" style="1265" customWidth="1"/>
    <col min="6923" max="6923" width="15.28515625" style="1265" customWidth="1"/>
    <col min="6924" max="6924" width="17" style="1265" customWidth="1"/>
    <col min="6925" max="6925" width="9.140625" style="1265"/>
    <col min="6926" max="6926" width="13.140625" style="1265" bestFit="1" customWidth="1"/>
    <col min="6927" max="7168" width="9.140625" style="1265"/>
    <col min="7169" max="7169" width="4.5703125" style="1265" customWidth="1"/>
    <col min="7170" max="7170" width="3.42578125" style="1265" customWidth="1"/>
    <col min="7171" max="7171" width="2.7109375" style="1265" customWidth="1"/>
    <col min="7172" max="7172" width="3.28515625" style="1265" customWidth="1"/>
    <col min="7173" max="7173" width="40.140625" style="1265" customWidth="1"/>
    <col min="7174" max="7174" width="5" style="1265" customWidth="1"/>
    <col min="7175" max="7175" width="13.42578125" style="1265" customWidth="1"/>
    <col min="7176" max="7176" width="14.28515625" style="1265" customWidth="1"/>
    <col min="7177" max="7177" width="15" style="1265" customWidth="1"/>
    <col min="7178" max="7178" width="15.85546875" style="1265" customWidth="1"/>
    <col min="7179" max="7179" width="15.28515625" style="1265" customWidth="1"/>
    <col min="7180" max="7180" width="17" style="1265" customWidth="1"/>
    <col min="7181" max="7181" width="9.140625" style="1265"/>
    <col min="7182" max="7182" width="13.140625" style="1265" bestFit="1" customWidth="1"/>
    <col min="7183" max="7424" width="9.140625" style="1265"/>
    <col min="7425" max="7425" width="4.5703125" style="1265" customWidth="1"/>
    <col min="7426" max="7426" width="3.42578125" style="1265" customWidth="1"/>
    <col min="7427" max="7427" width="2.7109375" style="1265" customWidth="1"/>
    <col min="7428" max="7428" width="3.28515625" style="1265" customWidth="1"/>
    <col min="7429" max="7429" width="40.140625" style="1265" customWidth="1"/>
    <col min="7430" max="7430" width="5" style="1265" customWidth="1"/>
    <col min="7431" max="7431" width="13.42578125" style="1265" customWidth="1"/>
    <col min="7432" max="7432" width="14.28515625" style="1265" customWidth="1"/>
    <col min="7433" max="7433" width="15" style="1265" customWidth="1"/>
    <col min="7434" max="7434" width="15.85546875" style="1265" customWidth="1"/>
    <col min="7435" max="7435" width="15.28515625" style="1265" customWidth="1"/>
    <col min="7436" max="7436" width="17" style="1265" customWidth="1"/>
    <col min="7437" max="7437" width="9.140625" style="1265"/>
    <col min="7438" max="7438" width="13.140625" style="1265" bestFit="1" customWidth="1"/>
    <col min="7439" max="7680" width="9.140625" style="1265"/>
    <col min="7681" max="7681" width="4.5703125" style="1265" customWidth="1"/>
    <col min="7682" max="7682" width="3.42578125" style="1265" customWidth="1"/>
    <col min="7683" max="7683" width="2.7109375" style="1265" customWidth="1"/>
    <col min="7684" max="7684" width="3.28515625" style="1265" customWidth="1"/>
    <col min="7685" max="7685" width="40.140625" style="1265" customWidth="1"/>
    <col min="7686" max="7686" width="5" style="1265" customWidth="1"/>
    <col min="7687" max="7687" width="13.42578125" style="1265" customWidth="1"/>
    <col min="7688" max="7688" width="14.28515625" style="1265" customWidth="1"/>
    <col min="7689" max="7689" width="15" style="1265" customWidth="1"/>
    <col min="7690" max="7690" width="15.85546875" style="1265" customWidth="1"/>
    <col min="7691" max="7691" width="15.28515625" style="1265" customWidth="1"/>
    <col min="7692" max="7692" width="17" style="1265" customWidth="1"/>
    <col min="7693" max="7693" width="9.140625" style="1265"/>
    <col min="7694" max="7694" width="13.140625" style="1265" bestFit="1" customWidth="1"/>
    <col min="7695" max="7936" width="9.140625" style="1265"/>
    <col min="7937" max="7937" width="4.5703125" style="1265" customWidth="1"/>
    <col min="7938" max="7938" width="3.42578125" style="1265" customWidth="1"/>
    <col min="7939" max="7939" width="2.7109375" style="1265" customWidth="1"/>
    <col min="7940" max="7940" width="3.28515625" style="1265" customWidth="1"/>
    <col min="7941" max="7941" width="40.140625" style="1265" customWidth="1"/>
    <col min="7942" max="7942" width="5" style="1265" customWidth="1"/>
    <col min="7943" max="7943" width="13.42578125" style="1265" customWidth="1"/>
    <col min="7944" max="7944" width="14.28515625" style="1265" customWidth="1"/>
    <col min="7945" max="7945" width="15" style="1265" customWidth="1"/>
    <col min="7946" max="7946" width="15.85546875" style="1265" customWidth="1"/>
    <col min="7947" max="7947" width="15.28515625" style="1265" customWidth="1"/>
    <col min="7948" max="7948" width="17" style="1265" customWidth="1"/>
    <col min="7949" max="7949" width="9.140625" style="1265"/>
    <col min="7950" max="7950" width="13.140625" style="1265" bestFit="1" customWidth="1"/>
    <col min="7951" max="8192" width="9.140625" style="1265"/>
    <col min="8193" max="8193" width="4.5703125" style="1265" customWidth="1"/>
    <col min="8194" max="8194" width="3.42578125" style="1265" customWidth="1"/>
    <col min="8195" max="8195" width="2.7109375" style="1265" customWidth="1"/>
    <col min="8196" max="8196" width="3.28515625" style="1265" customWidth="1"/>
    <col min="8197" max="8197" width="40.140625" style="1265" customWidth="1"/>
    <col min="8198" max="8198" width="5" style="1265" customWidth="1"/>
    <col min="8199" max="8199" width="13.42578125" style="1265" customWidth="1"/>
    <col min="8200" max="8200" width="14.28515625" style="1265" customWidth="1"/>
    <col min="8201" max="8201" width="15" style="1265" customWidth="1"/>
    <col min="8202" max="8202" width="15.85546875" style="1265" customWidth="1"/>
    <col min="8203" max="8203" width="15.28515625" style="1265" customWidth="1"/>
    <col min="8204" max="8204" width="17" style="1265" customWidth="1"/>
    <col min="8205" max="8205" width="9.140625" style="1265"/>
    <col min="8206" max="8206" width="13.140625" style="1265" bestFit="1" customWidth="1"/>
    <col min="8207" max="8448" width="9.140625" style="1265"/>
    <col min="8449" max="8449" width="4.5703125" style="1265" customWidth="1"/>
    <col min="8450" max="8450" width="3.42578125" style="1265" customWidth="1"/>
    <col min="8451" max="8451" width="2.7109375" style="1265" customWidth="1"/>
    <col min="8452" max="8452" width="3.28515625" style="1265" customWidth="1"/>
    <col min="8453" max="8453" width="40.140625" style="1265" customWidth="1"/>
    <col min="8454" max="8454" width="5" style="1265" customWidth="1"/>
    <col min="8455" max="8455" width="13.42578125" style="1265" customWidth="1"/>
    <col min="8456" max="8456" width="14.28515625" style="1265" customWidth="1"/>
    <col min="8457" max="8457" width="15" style="1265" customWidth="1"/>
    <col min="8458" max="8458" width="15.85546875" style="1265" customWidth="1"/>
    <col min="8459" max="8459" width="15.28515625" style="1265" customWidth="1"/>
    <col min="8460" max="8460" width="17" style="1265" customWidth="1"/>
    <col min="8461" max="8461" width="9.140625" style="1265"/>
    <col min="8462" max="8462" width="13.140625" style="1265" bestFit="1" customWidth="1"/>
    <col min="8463" max="8704" width="9.140625" style="1265"/>
    <col min="8705" max="8705" width="4.5703125" style="1265" customWidth="1"/>
    <col min="8706" max="8706" width="3.42578125" style="1265" customWidth="1"/>
    <col min="8707" max="8707" width="2.7109375" style="1265" customWidth="1"/>
    <col min="8708" max="8708" width="3.28515625" style="1265" customWidth="1"/>
    <col min="8709" max="8709" width="40.140625" style="1265" customWidth="1"/>
    <col min="8710" max="8710" width="5" style="1265" customWidth="1"/>
    <col min="8711" max="8711" width="13.42578125" style="1265" customWidth="1"/>
    <col min="8712" max="8712" width="14.28515625" style="1265" customWidth="1"/>
    <col min="8713" max="8713" width="15" style="1265" customWidth="1"/>
    <col min="8714" max="8714" width="15.85546875" style="1265" customWidth="1"/>
    <col min="8715" max="8715" width="15.28515625" style="1265" customWidth="1"/>
    <col min="8716" max="8716" width="17" style="1265" customWidth="1"/>
    <col min="8717" max="8717" width="9.140625" style="1265"/>
    <col min="8718" max="8718" width="13.140625" style="1265" bestFit="1" customWidth="1"/>
    <col min="8719" max="8960" width="9.140625" style="1265"/>
    <col min="8961" max="8961" width="4.5703125" style="1265" customWidth="1"/>
    <col min="8962" max="8962" width="3.42578125" style="1265" customWidth="1"/>
    <col min="8963" max="8963" width="2.7109375" style="1265" customWidth="1"/>
    <col min="8964" max="8964" width="3.28515625" style="1265" customWidth="1"/>
    <col min="8965" max="8965" width="40.140625" style="1265" customWidth="1"/>
    <col min="8966" max="8966" width="5" style="1265" customWidth="1"/>
    <col min="8967" max="8967" width="13.42578125" style="1265" customWidth="1"/>
    <col min="8968" max="8968" width="14.28515625" style="1265" customWidth="1"/>
    <col min="8969" max="8969" width="15" style="1265" customWidth="1"/>
    <col min="8970" max="8970" width="15.85546875" style="1265" customWidth="1"/>
    <col min="8971" max="8971" width="15.28515625" style="1265" customWidth="1"/>
    <col min="8972" max="8972" width="17" style="1265" customWidth="1"/>
    <col min="8973" max="8973" width="9.140625" style="1265"/>
    <col min="8974" max="8974" width="13.140625" style="1265" bestFit="1" customWidth="1"/>
    <col min="8975" max="9216" width="9.140625" style="1265"/>
    <col min="9217" max="9217" width="4.5703125" style="1265" customWidth="1"/>
    <col min="9218" max="9218" width="3.42578125" style="1265" customWidth="1"/>
    <col min="9219" max="9219" width="2.7109375" style="1265" customWidth="1"/>
    <col min="9220" max="9220" width="3.28515625" style="1265" customWidth="1"/>
    <col min="9221" max="9221" width="40.140625" style="1265" customWidth="1"/>
    <col min="9222" max="9222" width="5" style="1265" customWidth="1"/>
    <col min="9223" max="9223" width="13.42578125" style="1265" customWidth="1"/>
    <col min="9224" max="9224" width="14.28515625" style="1265" customWidth="1"/>
    <col min="9225" max="9225" width="15" style="1265" customWidth="1"/>
    <col min="9226" max="9226" width="15.85546875" style="1265" customWidth="1"/>
    <col min="9227" max="9227" width="15.28515625" style="1265" customWidth="1"/>
    <col min="9228" max="9228" width="17" style="1265" customWidth="1"/>
    <col min="9229" max="9229" width="9.140625" style="1265"/>
    <col min="9230" max="9230" width="13.140625" style="1265" bestFit="1" customWidth="1"/>
    <col min="9231" max="9472" width="9.140625" style="1265"/>
    <col min="9473" max="9473" width="4.5703125" style="1265" customWidth="1"/>
    <col min="9474" max="9474" width="3.42578125" style="1265" customWidth="1"/>
    <col min="9475" max="9475" width="2.7109375" style="1265" customWidth="1"/>
    <col min="9476" max="9476" width="3.28515625" style="1265" customWidth="1"/>
    <col min="9477" max="9477" width="40.140625" style="1265" customWidth="1"/>
    <col min="9478" max="9478" width="5" style="1265" customWidth="1"/>
    <col min="9479" max="9479" width="13.42578125" style="1265" customWidth="1"/>
    <col min="9480" max="9480" width="14.28515625" style="1265" customWidth="1"/>
    <col min="9481" max="9481" width="15" style="1265" customWidth="1"/>
    <col min="9482" max="9482" width="15.85546875" style="1265" customWidth="1"/>
    <col min="9483" max="9483" width="15.28515625" style="1265" customWidth="1"/>
    <col min="9484" max="9484" width="17" style="1265" customWidth="1"/>
    <col min="9485" max="9485" width="9.140625" style="1265"/>
    <col min="9486" max="9486" width="13.140625" style="1265" bestFit="1" customWidth="1"/>
    <col min="9487" max="9728" width="9.140625" style="1265"/>
    <col min="9729" max="9729" width="4.5703125" style="1265" customWidth="1"/>
    <col min="9730" max="9730" width="3.42578125" style="1265" customWidth="1"/>
    <col min="9731" max="9731" width="2.7109375" style="1265" customWidth="1"/>
    <col min="9732" max="9732" width="3.28515625" style="1265" customWidth="1"/>
    <col min="9733" max="9733" width="40.140625" style="1265" customWidth="1"/>
    <col min="9734" max="9734" width="5" style="1265" customWidth="1"/>
    <col min="9735" max="9735" width="13.42578125" style="1265" customWidth="1"/>
    <col min="9736" max="9736" width="14.28515625" style="1265" customWidth="1"/>
    <col min="9737" max="9737" width="15" style="1265" customWidth="1"/>
    <col min="9738" max="9738" width="15.85546875" style="1265" customWidth="1"/>
    <col min="9739" max="9739" width="15.28515625" style="1265" customWidth="1"/>
    <col min="9740" max="9740" width="17" style="1265" customWidth="1"/>
    <col min="9741" max="9741" width="9.140625" style="1265"/>
    <col min="9742" max="9742" width="13.140625" style="1265" bestFit="1" customWidth="1"/>
    <col min="9743" max="9984" width="9.140625" style="1265"/>
    <col min="9985" max="9985" width="4.5703125" style="1265" customWidth="1"/>
    <col min="9986" max="9986" width="3.42578125" style="1265" customWidth="1"/>
    <col min="9987" max="9987" width="2.7109375" style="1265" customWidth="1"/>
    <col min="9988" max="9988" width="3.28515625" style="1265" customWidth="1"/>
    <col min="9989" max="9989" width="40.140625" style="1265" customWidth="1"/>
    <col min="9990" max="9990" width="5" style="1265" customWidth="1"/>
    <col min="9991" max="9991" width="13.42578125" style="1265" customWidth="1"/>
    <col min="9992" max="9992" width="14.28515625" style="1265" customWidth="1"/>
    <col min="9993" max="9993" width="15" style="1265" customWidth="1"/>
    <col min="9994" max="9994" width="15.85546875" style="1265" customWidth="1"/>
    <col min="9995" max="9995" width="15.28515625" style="1265" customWidth="1"/>
    <col min="9996" max="9996" width="17" style="1265" customWidth="1"/>
    <col min="9997" max="9997" width="9.140625" style="1265"/>
    <col min="9998" max="9998" width="13.140625" style="1265" bestFit="1" customWidth="1"/>
    <col min="9999" max="10240" width="9.140625" style="1265"/>
    <col min="10241" max="10241" width="4.5703125" style="1265" customWidth="1"/>
    <col min="10242" max="10242" width="3.42578125" style="1265" customWidth="1"/>
    <col min="10243" max="10243" width="2.7109375" style="1265" customWidth="1"/>
    <col min="10244" max="10244" width="3.28515625" style="1265" customWidth="1"/>
    <col min="10245" max="10245" width="40.140625" style="1265" customWidth="1"/>
    <col min="10246" max="10246" width="5" style="1265" customWidth="1"/>
    <col min="10247" max="10247" width="13.42578125" style="1265" customWidth="1"/>
    <col min="10248" max="10248" width="14.28515625" style="1265" customWidth="1"/>
    <col min="10249" max="10249" width="15" style="1265" customWidth="1"/>
    <col min="10250" max="10250" width="15.85546875" style="1265" customWidth="1"/>
    <col min="10251" max="10251" width="15.28515625" style="1265" customWidth="1"/>
    <col min="10252" max="10252" width="17" style="1265" customWidth="1"/>
    <col min="10253" max="10253" width="9.140625" style="1265"/>
    <col min="10254" max="10254" width="13.140625" style="1265" bestFit="1" customWidth="1"/>
    <col min="10255" max="10496" width="9.140625" style="1265"/>
    <col min="10497" max="10497" width="4.5703125" style="1265" customWidth="1"/>
    <col min="10498" max="10498" width="3.42578125" style="1265" customWidth="1"/>
    <col min="10499" max="10499" width="2.7109375" style="1265" customWidth="1"/>
    <col min="10500" max="10500" width="3.28515625" style="1265" customWidth="1"/>
    <col min="10501" max="10501" width="40.140625" style="1265" customWidth="1"/>
    <col min="10502" max="10502" width="5" style="1265" customWidth="1"/>
    <col min="10503" max="10503" width="13.42578125" style="1265" customWidth="1"/>
    <col min="10504" max="10504" width="14.28515625" style="1265" customWidth="1"/>
    <col min="10505" max="10505" width="15" style="1265" customWidth="1"/>
    <col min="10506" max="10506" width="15.85546875" style="1265" customWidth="1"/>
    <col min="10507" max="10507" width="15.28515625" style="1265" customWidth="1"/>
    <col min="10508" max="10508" width="17" style="1265" customWidth="1"/>
    <col min="10509" max="10509" width="9.140625" style="1265"/>
    <col min="10510" max="10510" width="13.140625" style="1265" bestFit="1" customWidth="1"/>
    <col min="10511" max="10752" width="9.140625" style="1265"/>
    <col min="10753" max="10753" width="4.5703125" style="1265" customWidth="1"/>
    <col min="10754" max="10754" width="3.42578125" style="1265" customWidth="1"/>
    <col min="10755" max="10755" width="2.7109375" style="1265" customWidth="1"/>
    <col min="10756" max="10756" width="3.28515625" style="1265" customWidth="1"/>
    <col min="10757" max="10757" width="40.140625" style="1265" customWidth="1"/>
    <col min="10758" max="10758" width="5" style="1265" customWidth="1"/>
    <col min="10759" max="10759" width="13.42578125" style="1265" customWidth="1"/>
    <col min="10760" max="10760" width="14.28515625" style="1265" customWidth="1"/>
    <col min="10761" max="10761" width="15" style="1265" customWidth="1"/>
    <col min="10762" max="10762" width="15.85546875" style="1265" customWidth="1"/>
    <col min="10763" max="10763" width="15.28515625" style="1265" customWidth="1"/>
    <col min="10764" max="10764" width="17" style="1265" customWidth="1"/>
    <col min="10765" max="10765" width="9.140625" style="1265"/>
    <col min="10766" max="10766" width="13.140625" style="1265" bestFit="1" customWidth="1"/>
    <col min="10767" max="11008" width="9.140625" style="1265"/>
    <col min="11009" max="11009" width="4.5703125" style="1265" customWidth="1"/>
    <col min="11010" max="11010" width="3.42578125" style="1265" customWidth="1"/>
    <col min="11011" max="11011" width="2.7109375" style="1265" customWidth="1"/>
    <col min="11012" max="11012" width="3.28515625" style="1265" customWidth="1"/>
    <col min="11013" max="11013" width="40.140625" style="1265" customWidth="1"/>
    <col min="11014" max="11014" width="5" style="1265" customWidth="1"/>
    <col min="11015" max="11015" width="13.42578125" style="1265" customWidth="1"/>
    <col min="11016" max="11016" width="14.28515625" style="1265" customWidth="1"/>
    <col min="11017" max="11017" width="15" style="1265" customWidth="1"/>
    <col min="11018" max="11018" width="15.85546875" style="1265" customWidth="1"/>
    <col min="11019" max="11019" width="15.28515625" style="1265" customWidth="1"/>
    <col min="11020" max="11020" width="17" style="1265" customWidth="1"/>
    <col min="11021" max="11021" width="9.140625" style="1265"/>
    <col min="11022" max="11022" width="13.140625" style="1265" bestFit="1" customWidth="1"/>
    <col min="11023" max="11264" width="9.140625" style="1265"/>
    <col min="11265" max="11265" width="4.5703125" style="1265" customWidth="1"/>
    <col min="11266" max="11266" width="3.42578125" style="1265" customWidth="1"/>
    <col min="11267" max="11267" width="2.7109375" style="1265" customWidth="1"/>
    <col min="11268" max="11268" width="3.28515625" style="1265" customWidth="1"/>
    <col min="11269" max="11269" width="40.140625" style="1265" customWidth="1"/>
    <col min="11270" max="11270" width="5" style="1265" customWidth="1"/>
    <col min="11271" max="11271" width="13.42578125" style="1265" customWidth="1"/>
    <col min="11272" max="11272" width="14.28515625" style="1265" customWidth="1"/>
    <col min="11273" max="11273" width="15" style="1265" customWidth="1"/>
    <col min="11274" max="11274" width="15.85546875" style="1265" customWidth="1"/>
    <col min="11275" max="11275" width="15.28515625" style="1265" customWidth="1"/>
    <col min="11276" max="11276" width="17" style="1265" customWidth="1"/>
    <col min="11277" max="11277" width="9.140625" style="1265"/>
    <col min="11278" max="11278" width="13.140625" style="1265" bestFit="1" customWidth="1"/>
    <col min="11279" max="11520" width="9.140625" style="1265"/>
    <col min="11521" max="11521" width="4.5703125" style="1265" customWidth="1"/>
    <col min="11522" max="11522" width="3.42578125" style="1265" customWidth="1"/>
    <col min="11523" max="11523" width="2.7109375" style="1265" customWidth="1"/>
    <col min="11524" max="11524" width="3.28515625" style="1265" customWidth="1"/>
    <col min="11525" max="11525" width="40.140625" style="1265" customWidth="1"/>
    <col min="11526" max="11526" width="5" style="1265" customWidth="1"/>
    <col min="11527" max="11527" width="13.42578125" style="1265" customWidth="1"/>
    <col min="11528" max="11528" width="14.28515625" style="1265" customWidth="1"/>
    <col min="11529" max="11529" width="15" style="1265" customWidth="1"/>
    <col min="11530" max="11530" width="15.85546875" style="1265" customWidth="1"/>
    <col min="11531" max="11531" width="15.28515625" style="1265" customWidth="1"/>
    <col min="11532" max="11532" width="17" style="1265" customWidth="1"/>
    <col min="11533" max="11533" width="9.140625" style="1265"/>
    <col min="11534" max="11534" width="13.140625" style="1265" bestFit="1" customWidth="1"/>
    <col min="11535" max="11776" width="9.140625" style="1265"/>
    <col min="11777" max="11777" width="4.5703125" style="1265" customWidth="1"/>
    <col min="11778" max="11778" width="3.42578125" style="1265" customWidth="1"/>
    <col min="11779" max="11779" width="2.7109375" style="1265" customWidth="1"/>
    <col min="11780" max="11780" width="3.28515625" style="1265" customWidth="1"/>
    <col min="11781" max="11781" width="40.140625" style="1265" customWidth="1"/>
    <col min="11782" max="11782" width="5" style="1265" customWidth="1"/>
    <col min="11783" max="11783" width="13.42578125" style="1265" customWidth="1"/>
    <col min="11784" max="11784" width="14.28515625" style="1265" customWidth="1"/>
    <col min="11785" max="11785" width="15" style="1265" customWidth="1"/>
    <col min="11786" max="11786" width="15.85546875" style="1265" customWidth="1"/>
    <col min="11787" max="11787" width="15.28515625" style="1265" customWidth="1"/>
    <col min="11788" max="11788" width="17" style="1265" customWidth="1"/>
    <col min="11789" max="11789" width="9.140625" style="1265"/>
    <col min="11790" max="11790" width="13.140625" style="1265" bestFit="1" customWidth="1"/>
    <col min="11791" max="12032" width="9.140625" style="1265"/>
    <col min="12033" max="12033" width="4.5703125" style="1265" customWidth="1"/>
    <col min="12034" max="12034" width="3.42578125" style="1265" customWidth="1"/>
    <col min="12035" max="12035" width="2.7109375" style="1265" customWidth="1"/>
    <col min="12036" max="12036" width="3.28515625" style="1265" customWidth="1"/>
    <col min="12037" max="12037" width="40.140625" style="1265" customWidth="1"/>
    <col min="12038" max="12038" width="5" style="1265" customWidth="1"/>
    <col min="12039" max="12039" width="13.42578125" style="1265" customWidth="1"/>
    <col min="12040" max="12040" width="14.28515625" style="1265" customWidth="1"/>
    <col min="12041" max="12041" width="15" style="1265" customWidth="1"/>
    <col min="12042" max="12042" width="15.85546875" style="1265" customWidth="1"/>
    <col min="12043" max="12043" width="15.28515625" style="1265" customWidth="1"/>
    <col min="12044" max="12044" width="17" style="1265" customWidth="1"/>
    <col min="12045" max="12045" width="9.140625" style="1265"/>
    <col min="12046" max="12046" width="13.140625" style="1265" bestFit="1" customWidth="1"/>
    <col min="12047" max="12288" width="9.140625" style="1265"/>
    <col min="12289" max="12289" width="4.5703125" style="1265" customWidth="1"/>
    <col min="12290" max="12290" width="3.42578125" style="1265" customWidth="1"/>
    <col min="12291" max="12291" width="2.7109375" style="1265" customWidth="1"/>
    <col min="12292" max="12292" width="3.28515625" style="1265" customWidth="1"/>
    <col min="12293" max="12293" width="40.140625" style="1265" customWidth="1"/>
    <col min="12294" max="12294" width="5" style="1265" customWidth="1"/>
    <col min="12295" max="12295" width="13.42578125" style="1265" customWidth="1"/>
    <col min="12296" max="12296" width="14.28515625" style="1265" customWidth="1"/>
    <col min="12297" max="12297" width="15" style="1265" customWidth="1"/>
    <col min="12298" max="12298" width="15.85546875" style="1265" customWidth="1"/>
    <col min="12299" max="12299" width="15.28515625" style="1265" customWidth="1"/>
    <col min="12300" max="12300" width="17" style="1265" customWidth="1"/>
    <col min="12301" max="12301" width="9.140625" style="1265"/>
    <col min="12302" max="12302" width="13.140625" style="1265" bestFit="1" customWidth="1"/>
    <col min="12303" max="12544" width="9.140625" style="1265"/>
    <col min="12545" max="12545" width="4.5703125" style="1265" customWidth="1"/>
    <col min="12546" max="12546" width="3.42578125" style="1265" customWidth="1"/>
    <col min="12547" max="12547" width="2.7109375" style="1265" customWidth="1"/>
    <col min="12548" max="12548" width="3.28515625" style="1265" customWidth="1"/>
    <col min="12549" max="12549" width="40.140625" style="1265" customWidth="1"/>
    <col min="12550" max="12550" width="5" style="1265" customWidth="1"/>
    <col min="12551" max="12551" width="13.42578125" style="1265" customWidth="1"/>
    <col min="12552" max="12552" width="14.28515625" style="1265" customWidth="1"/>
    <col min="12553" max="12553" width="15" style="1265" customWidth="1"/>
    <col min="12554" max="12554" width="15.85546875" style="1265" customWidth="1"/>
    <col min="12555" max="12555" width="15.28515625" style="1265" customWidth="1"/>
    <col min="12556" max="12556" width="17" style="1265" customWidth="1"/>
    <col min="12557" max="12557" width="9.140625" style="1265"/>
    <col min="12558" max="12558" width="13.140625" style="1265" bestFit="1" customWidth="1"/>
    <col min="12559" max="12800" width="9.140625" style="1265"/>
    <col min="12801" max="12801" width="4.5703125" style="1265" customWidth="1"/>
    <col min="12802" max="12802" width="3.42578125" style="1265" customWidth="1"/>
    <col min="12803" max="12803" width="2.7109375" style="1265" customWidth="1"/>
    <col min="12804" max="12804" width="3.28515625" style="1265" customWidth="1"/>
    <col min="12805" max="12805" width="40.140625" style="1265" customWidth="1"/>
    <col min="12806" max="12806" width="5" style="1265" customWidth="1"/>
    <col min="12807" max="12807" width="13.42578125" style="1265" customWidth="1"/>
    <col min="12808" max="12808" width="14.28515625" style="1265" customWidth="1"/>
    <col min="12809" max="12809" width="15" style="1265" customWidth="1"/>
    <col min="12810" max="12810" width="15.85546875" style="1265" customWidth="1"/>
    <col min="12811" max="12811" width="15.28515625" style="1265" customWidth="1"/>
    <col min="12812" max="12812" width="17" style="1265" customWidth="1"/>
    <col min="12813" max="12813" width="9.140625" style="1265"/>
    <col min="12814" max="12814" width="13.140625" style="1265" bestFit="1" customWidth="1"/>
    <col min="12815" max="13056" width="9.140625" style="1265"/>
    <col min="13057" max="13057" width="4.5703125" style="1265" customWidth="1"/>
    <col min="13058" max="13058" width="3.42578125" style="1265" customWidth="1"/>
    <col min="13059" max="13059" width="2.7109375" style="1265" customWidth="1"/>
    <col min="13060" max="13060" width="3.28515625" style="1265" customWidth="1"/>
    <col min="13061" max="13061" width="40.140625" style="1265" customWidth="1"/>
    <col min="13062" max="13062" width="5" style="1265" customWidth="1"/>
    <col min="13063" max="13063" width="13.42578125" style="1265" customWidth="1"/>
    <col min="13064" max="13064" width="14.28515625" style="1265" customWidth="1"/>
    <col min="13065" max="13065" width="15" style="1265" customWidth="1"/>
    <col min="13066" max="13066" width="15.85546875" style="1265" customWidth="1"/>
    <col min="13067" max="13067" width="15.28515625" style="1265" customWidth="1"/>
    <col min="13068" max="13068" width="17" style="1265" customWidth="1"/>
    <col min="13069" max="13069" width="9.140625" style="1265"/>
    <col min="13070" max="13070" width="13.140625" style="1265" bestFit="1" customWidth="1"/>
    <col min="13071" max="13312" width="9.140625" style="1265"/>
    <col min="13313" max="13313" width="4.5703125" style="1265" customWidth="1"/>
    <col min="13314" max="13314" width="3.42578125" style="1265" customWidth="1"/>
    <col min="13315" max="13315" width="2.7109375" style="1265" customWidth="1"/>
    <col min="13316" max="13316" width="3.28515625" style="1265" customWidth="1"/>
    <col min="13317" max="13317" width="40.140625" style="1265" customWidth="1"/>
    <col min="13318" max="13318" width="5" style="1265" customWidth="1"/>
    <col min="13319" max="13319" width="13.42578125" style="1265" customWidth="1"/>
    <col min="13320" max="13320" width="14.28515625" style="1265" customWidth="1"/>
    <col min="13321" max="13321" width="15" style="1265" customWidth="1"/>
    <col min="13322" max="13322" width="15.85546875" style="1265" customWidth="1"/>
    <col min="13323" max="13323" width="15.28515625" style="1265" customWidth="1"/>
    <col min="13324" max="13324" width="17" style="1265" customWidth="1"/>
    <col min="13325" max="13325" width="9.140625" style="1265"/>
    <col min="13326" max="13326" width="13.140625" style="1265" bestFit="1" customWidth="1"/>
    <col min="13327" max="13568" width="9.140625" style="1265"/>
    <col min="13569" max="13569" width="4.5703125" style="1265" customWidth="1"/>
    <col min="13570" max="13570" width="3.42578125" style="1265" customWidth="1"/>
    <col min="13571" max="13571" width="2.7109375" style="1265" customWidth="1"/>
    <col min="13572" max="13572" width="3.28515625" style="1265" customWidth="1"/>
    <col min="13573" max="13573" width="40.140625" style="1265" customWidth="1"/>
    <col min="13574" max="13574" width="5" style="1265" customWidth="1"/>
    <col min="13575" max="13575" width="13.42578125" style="1265" customWidth="1"/>
    <col min="13576" max="13576" width="14.28515625" style="1265" customWidth="1"/>
    <col min="13577" max="13577" width="15" style="1265" customWidth="1"/>
    <col min="13578" max="13578" width="15.85546875" style="1265" customWidth="1"/>
    <col min="13579" max="13579" width="15.28515625" style="1265" customWidth="1"/>
    <col min="13580" max="13580" width="17" style="1265" customWidth="1"/>
    <col min="13581" max="13581" width="9.140625" style="1265"/>
    <col min="13582" max="13582" width="13.140625" style="1265" bestFit="1" customWidth="1"/>
    <col min="13583" max="13824" width="9.140625" style="1265"/>
    <col min="13825" max="13825" width="4.5703125" style="1265" customWidth="1"/>
    <col min="13826" max="13826" width="3.42578125" style="1265" customWidth="1"/>
    <col min="13827" max="13827" width="2.7109375" style="1265" customWidth="1"/>
    <col min="13828" max="13828" width="3.28515625" style="1265" customWidth="1"/>
    <col min="13829" max="13829" width="40.140625" style="1265" customWidth="1"/>
    <col min="13830" max="13830" width="5" style="1265" customWidth="1"/>
    <col min="13831" max="13831" width="13.42578125" style="1265" customWidth="1"/>
    <col min="13832" max="13832" width="14.28515625" style="1265" customWidth="1"/>
    <col min="13833" max="13833" width="15" style="1265" customWidth="1"/>
    <col min="13834" max="13834" width="15.85546875" style="1265" customWidth="1"/>
    <col min="13835" max="13835" width="15.28515625" style="1265" customWidth="1"/>
    <col min="13836" max="13836" width="17" style="1265" customWidth="1"/>
    <col min="13837" max="13837" width="9.140625" style="1265"/>
    <col min="13838" max="13838" width="13.140625" style="1265" bestFit="1" customWidth="1"/>
    <col min="13839" max="14080" width="9.140625" style="1265"/>
    <col min="14081" max="14081" width="4.5703125" style="1265" customWidth="1"/>
    <col min="14082" max="14082" width="3.42578125" style="1265" customWidth="1"/>
    <col min="14083" max="14083" width="2.7109375" style="1265" customWidth="1"/>
    <col min="14084" max="14084" width="3.28515625" style="1265" customWidth="1"/>
    <col min="14085" max="14085" width="40.140625" style="1265" customWidth="1"/>
    <col min="14086" max="14086" width="5" style="1265" customWidth="1"/>
    <col min="14087" max="14087" width="13.42578125" style="1265" customWidth="1"/>
    <col min="14088" max="14088" width="14.28515625" style="1265" customWidth="1"/>
    <col min="14089" max="14089" width="15" style="1265" customWidth="1"/>
    <col min="14090" max="14090" width="15.85546875" style="1265" customWidth="1"/>
    <col min="14091" max="14091" width="15.28515625" style="1265" customWidth="1"/>
    <col min="14092" max="14092" width="17" style="1265" customWidth="1"/>
    <col min="14093" max="14093" width="9.140625" style="1265"/>
    <col min="14094" max="14094" width="13.140625" style="1265" bestFit="1" customWidth="1"/>
    <col min="14095" max="14336" width="9.140625" style="1265"/>
    <col min="14337" max="14337" width="4.5703125" style="1265" customWidth="1"/>
    <col min="14338" max="14338" width="3.42578125" style="1265" customWidth="1"/>
    <col min="14339" max="14339" width="2.7109375" style="1265" customWidth="1"/>
    <col min="14340" max="14340" width="3.28515625" style="1265" customWidth="1"/>
    <col min="14341" max="14341" width="40.140625" style="1265" customWidth="1"/>
    <col min="14342" max="14342" width="5" style="1265" customWidth="1"/>
    <col min="14343" max="14343" width="13.42578125" style="1265" customWidth="1"/>
    <col min="14344" max="14344" width="14.28515625" style="1265" customWidth="1"/>
    <col min="14345" max="14345" width="15" style="1265" customWidth="1"/>
    <col min="14346" max="14346" width="15.85546875" style="1265" customWidth="1"/>
    <col min="14347" max="14347" width="15.28515625" style="1265" customWidth="1"/>
    <col min="14348" max="14348" width="17" style="1265" customWidth="1"/>
    <col min="14349" max="14349" width="9.140625" style="1265"/>
    <col min="14350" max="14350" width="13.140625" style="1265" bestFit="1" customWidth="1"/>
    <col min="14351" max="14592" width="9.140625" style="1265"/>
    <col min="14593" max="14593" width="4.5703125" style="1265" customWidth="1"/>
    <col min="14594" max="14594" width="3.42578125" style="1265" customWidth="1"/>
    <col min="14595" max="14595" width="2.7109375" style="1265" customWidth="1"/>
    <col min="14596" max="14596" width="3.28515625" style="1265" customWidth="1"/>
    <col min="14597" max="14597" width="40.140625" style="1265" customWidth="1"/>
    <col min="14598" max="14598" width="5" style="1265" customWidth="1"/>
    <col min="14599" max="14599" width="13.42578125" style="1265" customWidth="1"/>
    <col min="14600" max="14600" width="14.28515625" style="1265" customWidth="1"/>
    <col min="14601" max="14601" width="15" style="1265" customWidth="1"/>
    <col min="14602" max="14602" width="15.85546875" style="1265" customWidth="1"/>
    <col min="14603" max="14603" width="15.28515625" style="1265" customWidth="1"/>
    <col min="14604" max="14604" width="17" style="1265" customWidth="1"/>
    <col min="14605" max="14605" width="9.140625" style="1265"/>
    <col min="14606" max="14606" width="13.140625" style="1265" bestFit="1" customWidth="1"/>
    <col min="14607" max="14848" width="9.140625" style="1265"/>
    <col min="14849" max="14849" width="4.5703125" style="1265" customWidth="1"/>
    <col min="14850" max="14850" width="3.42578125" style="1265" customWidth="1"/>
    <col min="14851" max="14851" width="2.7109375" style="1265" customWidth="1"/>
    <col min="14852" max="14852" width="3.28515625" style="1265" customWidth="1"/>
    <col min="14853" max="14853" width="40.140625" style="1265" customWidth="1"/>
    <col min="14854" max="14854" width="5" style="1265" customWidth="1"/>
    <col min="14855" max="14855" width="13.42578125" style="1265" customWidth="1"/>
    <col min="14856" max="14856" width="14.28515625" style="1265" customWidth="1"/>
    <col min="14857" max="14857" width="15" style="1265" customWidth="1"/>
    <col min="14858" max="14858" width="15.85546875" style="1265" customWidth="1"/>
    <col min="14859" max="14859" width="15.28515625" style="1265" customWidth="1"/>
    <col min="14860" max="14860" width="17" style="1265" customWidth="1"/>
    <col min="14861" max="14861" width="9.140625" style="1265"/>
    <col min="14862" max="14862" width="13.140625" style="1265" bestFit="1" customWidth="1"/>
    <col min="14863" max="15104" width="9.140625" style="1265"/>
    <col min="15105" max="15105" width="4.5703125" style="1265" customWidth="1"/>
    <col min="15106" max="15106" width="3.42578125" style="1265" customWidth="1"/>
    <col min="15107" max="15107" width="2.7109375" style="1265" customWidth="1"/>
    <col min="15108" max="15108" width="3.28515625" style="1265" customWidth="1"/>
    <col min="15109" max="15109" width="40.140625" style="1265" customWidth="1"/>
    <col min="15110" max="15110" width="5" style="1265" customWidth="1"/>
    <col min="15111" max="15111" width="13.42578125" style="1265" customWidth="1"/>
    <col min="15112" max="15112" width="14.28515625" style="1265" customWidth="1"/>
    <col min="15113" max="15113" width="15" style="1265" customWidth="1"/>
    <col min="15114" max="15114" width="15.85546875" style="1265" customWidth="1"/>
    <col min="15115" max="15115" width="15.28515625" style="1265" customWidth="1"/>
    <col min="15116" max="15116" width="17" style="1265" customWidth="1"/>
    <col min="15117" max="15117" width="9.140625" style="1265"/>
    <col min="15118" max="15118" width="13.140625" style="1265" bestFit="1" customWidth="1"/>
    <col min="15119" max="15360" width="9.140625" style="1265"/>
    <col min="15361" max="15361" width="4.5703125" style="1265" customWidth="1"/>
    <col min="15362" max="15362" width="3.42578125" style="1265" customWidth="1"/>
    <col min="15363" max="15363" width="2.7109375" style="1265" customWidth="1"/>
    <col min="15364" max="15364" width="3.28515625" style="1265" customWidth="1"/>
    <col min="15365" max="15365" width="40.140625" style="1265" customWidth="1"/>
    <col min="15366" max="15366" width="5" style="1265" customWidth="1"/>
    <col min="15367" max="15367" width="13.42578125" style="1265" customWidth="1"/>
    <col min="15368" max="15368" width="14.28515625" style="1265" customWidth="1"/>
    <col min="15369" max="15369" width="15" style="1265" customWidth="1"/>
    <col min="15370" max="15370" width="15.85546875" style="1265" customWidth="1"/>
    <col min="15371" max="15371" width="15.28515625" style="1265" customWidth="1"/>
    <col min="15372" max="15372" width="17" style="1265" customWidth="1"/>
    <col min="15373" max="15373" width="9.140625" style="1265"/>
    <col min="15374" max="15374" width="13.140625" style="1265" bestFit="1" customWidth="1"/>
    <col min="15375" max="15616" width="9.140625" style="1265"/>
    <col min="15617" max="15617" width="4.5703125" style="1265" customWidth="1"/>
    <col min="15618" max="15618" width="3.42578125" style="1265" customWidth="1"/>
    <col min="15619" max="15619" width="2.7109375" style="1265" customWidth="1"/>
    <col min="15620" max="15620" width="3.28515625" style="1265" customWidth="1"/>
    <col min="15621" max="15621" width="40.140625" style="1265" customWidth="1"/>
    <col min="15622" max="15622" width="5" style="1265" customWidth="1"/>
    <col min="15623" max="15623" width="13.42578125" style="1265" customWidth="1"/>
    <col min="15624" max="15624" width="14.28515625" style="1265" customWidth="1"/>
    <col min="15625" max="15625" width="15" style="1265" customWidth="1"/>
    <col min="15626" max="15626" width="15.85546875" style="1265" customWidth="1"/>
    <col min="15627" max="15627" width="15.28515625" style="1265" customWidth="1"/>
    <col min="15628" max="15628" width="17" style="1265" customWidth="1"/>
    <col min="15629" max="15629" width="9.140625" style="1265"/>
    <col min="15630" max="15630" width="13.140625" style="1265" bestFit="1" customWidth="1"/>
    <col min="15631" max="15872" width="9.140625" style="1265"/>
    <col min="15873" max="15873" width="4.5703125" style="1265" customWidth="1"/>
    <col min="15874" max="15874" width="3.42578125" style="1265" customWidth="1"/>
    <col min="15875" max="15875" width="2.7109375" style="1265" customWidth="1"/>
    <col min="15876" max="15876" width="3.28515625" style="1265" customWidth="1"/>
    <col min="15877" max="15877" width="40.140625" style="1265" customWidth="1"/>
    <col min="15878" max="15878" width="5" style="1265" customWidth="1"/>
    <col min="15879" max="15879" width="13.42578125" style="1265" customWidth="1"/>
    <col min="15880" max="15880" width="14.28515625" style="1265" customWidth="1"/>
    <col min="15881" max="15881" width="15" style="1265" customWidth="1"/>
    <col min="15882" max="15882" width="15.85546875" style="1265" customWidth="1"/>
    <col min="15883" max="15883" width="15.28515625" style="1265" customWidth="1"/>
    <col min="15884" max="15884" width="17" style="1265" customWidth="1"/>
    <col min="15885" max="15885" width="9.140625" style="1265"/>
    <col min="15886" max="15886" width="13.140625" style="1265" bestFit="1" customWidth="1"/>
    <col min="15887" max="16128" width="9.140625" style="1265"/>
    <col min="16129" max="16129" width="4.5703125" style="1265" customWidth="1"/>
    <col min="16130" max="16130" width="3.42578125" style="1265" customWidth="1"/>
    <col min="16131" max="16131" width="2.7109375" style="1265" customWidth="1"/>
    <col min="16132" max="16132" width="3.28515625" style="1265" customWidth="1"/>
    <col min="16133" max="16133" width="40.140625" style="1265" customWidth="1"/>
    <col min="16134" max="16134" width="5" style="1265" customWidth="1"/>
    <col min="16135" max="16135" width="13.42578125" style="1265" customWidth="1"/>
    <col min="16136" max="16136" width="14.28515625" style="1265" customWidth="1"/>
    <col min="16137" max="16137" width="15" style="1265" customWidth="1"/>
    <col min="16138" max="16138" width="15.85546875" style="1265" customWidth="1"/>
    <col min="16139" max="16139" width="15.28515625" style="1265" customWidth="1"/>
    <col min="16140" max="16140" width="17" style="1265" customWidth="1"/>
    <col min="16141" max="16141" width="9.140625" style="1265"/>
    <col min="16142" max="16142" width="13.140625" style="1265" bestFit="1" customWidth="1"/>
    <col min="16143" max="16384" width="9.140625" style="1265"/>
  </cols>
  <sheetData>
    <row r="1" spans="1:14" ht="15" customHeight="1">
      <c r="A1" s="1581" t="s">
        <v>981</v>
      </c>
      <c r="B1" s="1581"/>
      <c r="C1" s="1581"/>
      <c r="D1" s="1581"/>
      <c r="E1" s="1581"/>
      <c r="F1" s="1581"/>
      <c r="G1" s="1581"/>
      <c r="H1" s="1581"/>
      <c r="I1" s="1581"/>
    </row>
    <row r="2" spans="1:14" ht="31.5" customHeight="1">
      <c r="A2" s="1582" t="s">
        <v>982</v>
      </c>
      <c r="B2" s="1582"/>
      <c r="C2" s="1582"/>
      <c r="D2" s="1582"/>
      <c r="E2" s="1582"/>
      <c r="F2" s="1582"/>
      <c r="G2" s="1582"/>
      <c r="H2" s="1582"/>
      <c r="I2" s="1582"/>
    </row>
    <row r="3" spans="1:14" ht="3" hidden="1" customHeight="1">
      <c r="A3" s="1266" t="s">
        <v>983</v>
      </c>
      <c r="B3" s="1267"/>
      <c r="C3" s="1268"/>
      <c r="D3" s="1268"/>
      <c r="E3" s="1269"/>
      <c r="F3" s="1269"/>
      <c r="G3" s="1266"/>
      <c r="H3" s="1270"/>
      <c r="I3" s="1270"/>
    </row>
    <row r="4" spans="1:14" ht="11.25" customHeight="1">
      <c r="A4" s="1271"/>
      <c r="B4" s="1272"/>
      <c r="C4" s="1273"/>
      <c r="D4" s="1273"/>
      <c r="E4" s="1274"/>
      <c r="F4" s="1274"/>
      <c r="G4" s="1270"/>
      <c r="H4" s="1275" t="s">
        <v>168</v>
      </c>
      <c r="I4" s="1275"/>
    </row>
    <row r="5" spans="1:14" s="1277" customFormat="1" ht="13.5" customHeight="1">
      <c r="A5" s="1583" t="s">
        <v>169</v>
      </c>
      <c r="B5" s="1584" t="s">
        <v>984</v>
      </c>
      <c r="C5" s="1585" t="s">
        <v>171</v>
      </c>
      <c r="D5" s="1585" t="s">
        <v>172</v>
      </c>
      <c r="E5" s="1586" t="s">
        <v>985</v>
      </c>
      <c r="F5" s="1276"/>
      <c r="G5" s="1583" t="s">
        <v>986</v>
      </c>
      <c r="H5" s="1587" t="s">
        <v>675</v>
      </c>
      <c r="I5" s="1587"/>
    </row>
    <row r="6" spans="1:14" s="1279" customFormat="1" ht="44.25" customHeight="1">
      <c r="A6" s="1583"/>
      <c r="B6" s="1584"/>
      <c r="C6" s="1585"/>
      <c r="D6" s="1585"/>
      <c r="E6" s="1586"/>
      <c r="F6" s="1276"/>
      <c r="G6" s="1583"/>
      <c r="H6" s="1278" t="s">
        <v>573</v>
      </c>
      <c r="I6" s="1278" t="s">
        <v>574</v>
      </c>
    </row>
    <row r="7" spans="1:14" s="1281" customFormat="1" ht="9.75" customHeight="1">
      <c r="A7" s="1280">
        <v>1</v>
      </c>
      <c r="B7" s="1280">
        <v>2</v>
      </c>
      <c r="C7" s="1280">
        <v>3</v>
      </c>
      <c r="D7" s="1280">
        <v>4</v>
      </c>
      <c r="E7" s="1280">
        <v>5</v>
      </c>
      <c r="F7" s="1280"/>
      <c r="G7" s="1280">
        <v>6</v>
      </c>
      <c r="H7" s="1280">
        <v>7</v>
      </c>
      <c r="I7" s="1280">
        <v>8</v>
      </c>
    </row>
    <row r="8" spans="1:14" s="1290" customFormat="1" ht="42.75" customHeight="1">
      <c r="A8" s="1282">
        <v>2000</v>
      </c>
      <c r="B8" s="1283" t="s">
        <v>185</v>
      </c>
      <c r="C8" s="1284" t="s">
        <v>17</v>
      </c>
      <c r="D8" s="1285" t="s">
        <v>17</v>
      </c>
      <c r="E8" s="1286" t="s">
        <v>987</v>
      </c>
      <c r="F8" s="1286"/>
      <c r="G8" s="1287">
        <f>H8+I8-[3]ekamut!D124</f>
        <v>2360620.3292999999</v>
      </c>
      <c r="H8" s="1288">
        <f>H9+H220+H359+H407+H527+H633+H724+H785</f>
        <v>1047122.6302999998</v>
      </c>
      <c r="I8" s="1288">
        <f>I9+I134+I164+I220+I359+I407+I452+I527+I633+I724+I785</f>
        <v>1413497.699</v>
      </c>
      <c r="J8" s="1289"/>
      <c r="K8" s="1289"/>
      <c r="N8" s="1291"/>
    </row>
    <row r="9" spans="1:14" s="1298" customFormat="1" ht="58.5" customHeight="1">
      <c r="A9" s="1292">
        <v>2100</v>
      </c>
      <c r="B9" s="1293" t="s">
        <v>187</v>
      </c>
      <c r="C9" s="1294">
        <v>0</v>
      </c>
      <c r="D9" s="1294">
        <v>0</v>
      </c>
      <c r="E9" s="1295" t="s">
        <v>988</v>
      </c>
      <c r="F9" s="1295"/>
      <c r="G9" s="1296">
        <f>H9+I9</f>
        <v>331082.03029999998</v>
      </c>
      <c r="H9" s="1296">
        <f>H11+H51+H63+H84+H90+H96+H118+H124</f>
        <v>317532.03029999998</v>
      </c>
      <c r="I9" s="1297">
        <f>I11+I51+I63+I84+I90+I96+I118+I124</f>
        <v>13550</v>
      </c>
      <c r="K9" s="1299"/>
      <c r="L9" s="1299"/>
    </row>
    <row r="10" spans="1:14" ht="13.5" customHeight="1">
      <c r="A10" s="1300"/>
      <c r="B10" s="1293"/>
      <c r="C10" s="1294"/>
      <c r="D10" s="1294"/>
      <c r="E10" s="1301" t="s">
        <v>191</v>
      </c>
      <c r="F10" s="1301"/>
      <c r="G10" s="1302"/>
      <c r="H10" s="1302"/>
      <c r="I10" s="1302"/>
    </row>
    <row r="11" spans="1:14" s="1306" customFormat="1" ht="39.75" customHeight="1">
      <c r="A11" s="1300">
        <v>2110</v>
      </c>
      <c r="B11" s="1293" t="s">
        <v>187</v>
      </c>
      <c r="C11" s="1294">
        <v>1</v>
      </c>
      <c r="D11" s="1294">
        <v>0</v>
      </c>
      <c r="E11" s="1303" t="s">
        <v>192</v>
      </c>
      <c r="F11" s="1303"/>
      <c r="G11" s="1304">
        <f>H11+I11</f>
        <v>248293.7303</v>
      </c>
      <c r="H11" s="1304">
        <f>H13</f>
        <v>245293.7303</v>
      </c>
      <c r="I11" s="1304">
        <f>I13</f>
        <v>3000</v>
      </c>
      <c r="J11" s="1305"/>
      <c r="K11" s="1305"/>
    </row>
    <row r="12" spans="1:14" s="1306" customFormat="1" ht="12.75" customHeight="1">
      <c r="A12" s="1300"/>
      <c r="B12" s="1293"/>
      <c r="C12" s="1294"/>
      <c r="D12" s="1294"/>
      <c r="E12" s="1301" t="s">
        <v>194</v>
      </c>
      <c r="F12" s="1301"/>
      <c r="G12" s="1304"/>
      <c r="H12" s="1307"/>
      <c r="I12" s="1304"/>
    </row>
    <row r="13" spans="1:14" ht="12.75" customHeight="1">
      <c r="A13" s="1300">
        <v>2111</v>
      </c>
      <c r="B13" s="1308" t="s">
        <v>187</v>
      </c>
      <c r="C13" s="1309">
        <v>1</v>
      </c>
      <c r="D13" s="1309">
        <v>1</v>
      </c>
      <c r="E13" s="1301" t="s">
        <v>195</v>
      </c>
      <c r="F13" s="1301"/>
      <c r="G13" s="1310">
        <f>H13+I13</f>
        <v>248293.7303</v>
      </c>
      <c r="H13" s="1310">
        <f>SUM(H15:H38)</f>
        <v>245293.7303</v>
      </c>
      <c r="I13" s="1310">
        <f>SUM(I15:I61)</f>
        <v>3000</v>
      </c>
    </row>
    <row r="14" spans="1:14" ht="26.25" customHeight="1">
      <c r="A14" s="1300"/>
      <c r="B14" s="1308"/>
      <c r="C14" s="1309"/>
      <c r="D14" s="1309"/>
      <c r="E14" s="1301" t="s">
        <v>989</v>
      </c>
      <c r="F14" s="1301"/>
      <c r="G14" s="1302"/>
      <c r="H14" s="1302"/>
      <c r="I14" s="1302"/>
    </row>
    <row r="15" spans="1:14" ht="14.25" customHeight="1">
      <c r="A15" s="1300"/>
      <c r="B15" s="1308"/>
      <c r="C15" s="1309"/>
      <c r="D15" s="1309"/>
      <c r="E15" s="1311" t="s">
        <v>990</v>
      </c>
      <c r="F15" s="1311" t="s">
        <v>700</v>
      </c>
      <c r="G15" s="1310">
        <f>H15+I15</f>
        <v>185516.5</v>
      </c>
      <c r="H15" s="1310">
        <f>[3]aparat!F34</f>
        <v>185516.5</v>
      </c>
      <c r="I15" s="1302"/>
    </row>
    <row r="16" spans="1:14" ht="23.25" customHeight="1">
      <c r="A16" s="1300"/>
      <c r="B16" s="1308"/>
      <c r="C16" s="1309"/>
      <c r="D16" s="1309"/>
      <c r="E16" s="1311" t="s">
        <v>991</v>
      </c>
      <c r="F16" s="1311" t="s">
        <v>702</v>
      </c>
      <c r="G16" s="1310">
        <f>H16+I16</f>
        <v>18000</v>
      </c>
      <c r="H16" s="1310">
        <f>[3]aparat!F35</f>
        <v>18000</v>
      </c>
      <c r="I16" s="1302"/>
    </row>
    <row r="17" spans="1:9" ht="13.5" customHeight="1">
      <c r="A17" s="1300"/>
      <c r="B17" s="1308"/>
      <c r="C17" s="1309"/>
      <c r="D17" s="1309"/>
      <c r="E17" s="1311" t="s">
        <v>992</v>
      </c>
      <c r="F17" s="1311" t="s">
        <v>716</v>
      </c>
      <c r="G17" s="1310">
        <f t="shared" ref="G17:G60" si="0">H17+I17</f>
        <v>6860</v>
      </c>
      <c r="H17" s="1310">
        <f>[3]aparat!F44</f>
        <v>6860</v>
      </c>
      <c r="I17" s="1302"/>
    </row>
    <row r="18" spans="1:9" ht="13.5" customHeight="1">
      <c r="A18" s="1300"/>
      <c r="B18" s="1308"/>
      <c r="C18" s="1309"/>
      <c r="D18" s="1309"/>
      <c r="E18" s="1301" t="s">
        <v>717</v>
      </c>
      <c r="F18" s="1301">
        <v>4213</v>
      </c>
      <c r="G18" s="1310">
        <f t="shared" si="0"/>
        <v>657.3</v>
      </c>
      <c r="H18" s="1310">
        <f>[3]aparat!F45</f>
        <v>657.3</v>
      </c>
      <c r="I18" s="1302"/>
    </row>
    <row r="19" spans="1:9" ht="13.5" customHeight="1">
      <c r="A19" s="1300"/>
      <c r="B19" s="1308"/>
      <c r="C19" s="1309"/>
      <c r="D19" s="1309"/>
      <c r="E19" s="1301" t="s">
        <v>719</v>
      </c>
      <c r="F19" s="1301">
        <v>4214</v>
      </c>
      <c r="G19" s="1310">
        <f t="shared" si="0"/>
        <v>1669.9303</v>
      </c>
      <c r="H19" s="1310">
        <f>[3]aparat!F46</f>
        <v>1669.9303</v>
      </c>
      <c r="I19" s="1302"/>
    </row>
    <row r="20" spans="1:9" ht="13.5" customHeight="1">
      <c r="A20" s="1300"/>
      <c r="B20" s="1308"/>
      <c r="C20" s="1309"/>
      <c r="D20" s="1309"/>
      <c r="E20" s="1311" t="s">
        <v>993</v>
      </c>
      <c r="F20" s="1311" t="s">
        <v>722</v>
      </c>
      <c r="G20" s="1310">
        <f t="shared" si="0"/>
        <v>500</v>
      </c>
      <c r="H20" s="1310">
        <f>[3]aparat!F47</f>
        <v>500</v>
      </c>
      <c r="I20" s="1302"/>
    </row>
    <row r="21" spans="1:9" ht="13.5" customHeight="1">
      <c r="A21" s="1300"/>
      <c r="B21" s="1308"/>
      <c r="C21" s="1309"/>
      <c r="D21" s="1309"/>
      <c r="E21" s="1311" t="s">
        <v>994</v>
      </c>
      <c r="F21" s="1311" t="s">
        <v>724</v>
      </c>
      <c r="G21" s="1310">
        <f t="shared" si="0"/>
        <v>0</v>
      </c>
      <c r="H21" s="1310">
        <f>[3]aparat!F48</f>
        <v>0</v>
      </c>
      <c r="I21" s="1302"/>
    </row>
    <row r="22" spans="1:9" ht="13.5" customHeight="1">
      <c r="A22" s="1300"/>
      <c r="B22" s="1308"/>
      <c r="C22" s="1309"/>
      <c r="D22" s="1309"/>
      <c r="E22" s="1301" t="s">
        <v>728</v>
      </c>
      <c r="F22" s="1301">
        <v>4221</v>
      </c>
      <c r="G22" s="1310">
        <f t="shared" si="0"/>
        <v>1500</v>
      </c>
      <c r="H22" s="1310">
        <f>[3]aparat!F51</f>
        <v>1500</v>
      </c>
      <c r="I22" s="1302"/>
    </row>
    <row r="23" spans="1:9" ht="13.5" customHeight="1">
      <c r="A23" s="1300"/>
      <c r="B23" s="1308"/>
      <c r="C23" s="1309"/>
      <c r="D23" s="1309"/>
      <c r="E23" s="1301" t="s">
        <v>729</v>
      </c>
      <c r="F23" s="1301">
        <v>4222</v>
      </c>
      <c r="G23" s="1310">
        <f t="shared" si="0"/>
        <v>3500</v>
      </c>
      <c r="H23" s="1310">
        <f>[3]aparat!F52</f>
        <v>3500</v>
      </c>
      <c r="I23" s="1302"/>
    </row>
    <row r="24" spans="1:9" ht="13.5" customHeight="1">
      <c r="A24" s="1300"/>
      <c r="B24" s="1308"/>
      <c r="C24" s="1309"/>
      <c r="D24" s="1309"/>
      <c r="E24" s="1301" t="s">
        <v>995</v>
      </c>
      <c r="F24" s="1301">
        <v>4229</v>
      </c>
      <c r="G24" s="1310">
        <f t="shared" si="0"/>
        <v>0</v>
      </c>
      <c r="H24" s="1310">
        <f>[3]aparat!F53</f>
        <v>0</v>
      </c>
      <c r="I24" s="1302"/>
    </row>
    <row r="25" spans="1:9" ht="13.5" customHeight="1">
      <c r="A25" s="1300"/>
      <c r="B25" s="1308"/>
      <c r="C25" s="1309"/>
      <c r="D25" s="1309"/>
      <c r="E25" s="1301" t="s">
        <v>736</v>
      </c>
      <c r="F25" s="1301">
        <v>4232</v>
      </c>
      <c r="G25" s="1310">
        <f t="shared" si="0"/>
        <v>3400</v>
      </c>
      <c r="H25" s="1310">
        <f>[3]aparat!F56</f>
        <v>3400</v>
      </c>
      <c r="I25" s="1302"/>
    </row>
    <row r="26" spans="1:9" ht="27" customHeight="1">
      <c r="A26" s="1300"/>
      <c r="B26" s="1308"/>
      <c r="C26" s="1309"/>
      <c r="D26" s="1309"/>
      <c r="E26" s="1301" t="s">
        <v>738</v>
      </c>
      <c r="F26" s="1301">
        <v>4233</v>
      </c>
      <c r="G26" s="1310">
        <f t="shared" si="0"/>
        <v>1500</v>
      </c>
      <c r="H26" s="1310">
        <f>[3]aparat!F57</f>
        <v>1500</v>
      </c>
      <c r="I26" s="1302"/>
    </row>
    <row r="27" spans="1:9" ht="13.5" customHeight="1">
      <c r="A27" s="1300"/>
      <c r="B27" s="1308"/>
      <c r="C27" s="1309"/>
      <c r="D27" s="1309"/>
      <c r="E27" s="1301" t="s">
        <v>740</v>
      </c>
      <c r="F27" s="1301">
        <v>4234</v>
      </c>
      <c r="G27" s="1310">
        <f t="shared" si="0"/>
        <v>850</v>
      </c>
      <c r="H27" s="1310">
        <f>[3]aparat!F58</f>
        <v>850</v>
      </c>
      <c r="I27" s="1302"/>
    </row>
    <row r="28" spans="1:9" ht="13.5" customHeight="1">
      <c r="A28" s="1300"/>
      <c r="B28" s="1308"/>
      <c r="C28" s="1309"/>
      <c r="D28" s="1309"/>
      <c r="E28" s="1301" t="s">
        <v>996</v>
      </c>
      <c r="F28" s="1301">
        <v>4235</v>
      </c>
      <c r="G28" s="1310">
        <f t="shared" si="0"/>
        <v>4000</v>
      </c>
      <c r="H28" s="1310">
        <f>[3]aparat!F59</f>
        <v>4000</v>
      </c>
      <c r="I28" s="1302"/>
    </row>
    <row r="29" spans="1:9" ht="13.5" customHeight="1">
      <c r="A29" s="1300"/>
      <c r="B29" s="1308"/>
      <c r="C29" s="1309"/>
      <c r="D29" s="1309"/>
      <c r="E29" s="1301" t="s">
        <v>745</v>
      </c>
      <c r="F29" s="1301">
        <v>4237</v>
      </c>
      <c r="G29" s="1310">
        <f t="shared" si="0"/>
        <v>3400</v>
      </c>
      <c r="H29" s="1310">
        <f>[3]aparat!F61</f>
        <v>3400</v>
      </c>
      <c r="I29" s="1302"/>
    </row>
    <row r="30" spans="1:9" ht="13.5" customHeight="1">
      <c r="A30" s="1300"/>
      <c r="B30" s="1308"/>
      <c r="C30" s="1309"/>
      <c r="D30" s="1309"/>
      <c r="E30" s="1301" t="s">
        <v>997</v>
      </c>
      <c r="F30" s="1301">
        <v>4239</v>
      </c>
      <c r="G30" s="1310">
        <f t="shared" si="0"/>
        <v>900</v>
      </c>
      <c r="H30" s="1310">
        <f>[3]aparat!F62</f>
        <v>900</v>
      </c>
      <c r="I30" s="1302"/>
    </row>
    <row r="31" spans="1:9" ht="13.5" customHeight="1">
      <c r="A31" s="1300"/>
      <c r="B31" s="1308"/>
      <c r="C31" s="1309"/>
      <c r="D31" s="1309"/>
      <c r="E31" s="1301" t="s">
        <v>750</v>
      </c>
      <c r="F31" s="1301">
        <v>4241</v>
      </c>
      <c r="G31" s="1310">
        <f t="shared" si="0"/>
        <v>2900</v>
      </c>
      <c r="H31" s="1310">
        <f>[3]aparat!F64</f>
        <v>2900</v>
      </c>
      <c r="I31" s="1302"/>
    </row>
    <row r="32" spans="1:9" ht="13.5" customHeight="1">
      <c r="A32" s="1300"/>
      <c r="B32" s="1308"/>
      <c r="C32" s="1309"/>
      <c r="D32" s="1309"/>
      <c r="E32" s="1301" t="s">
        <v>998</v>
      </c>
      <c r="F32" s="1301"/>
      <c r="G32" s="1310">
        <f>H32+I32</f>
        <v>0</v>
      </c>
      <c r="H32" s="1310">
        <f>[3]aparat!F66</f>
        <v>0</v>
      </c>
      <c r="I32" s="1302"/>
    </row>
    <row r="33" spans="1:9" ht="24.75" customHeight="1">
      <c r="A33" s="1300"/>
      <c r="B33" s="1308"/>
      <c r="C33" s="1309"/>
      <c r="D33" s="1309"/>
      <c r="E33" s="1301" t="s">
        <v>999</v>
      </c>
      <c r="F33" s="1301">
        <v>4252</v>
      </c>
      <c r="G33" s="1310">
        <f t="shared" si="0"/>
        <v>1450</v>
      </c>
      <c r="H33" s="1310">
        <f>[3]aparat!F67</f>
        <v>1450</v>
      </c>
      <c r="I33" s="1302"/>
    </row>
    <row r="34" spans="1:9" ht="12.75" customHeight="1">
      <c r="A34" s="1300"/>
      <c r="B34" s="1308"/>
      <c r="C34" s="1309"/>
      <c r="D34" s="1309"/>
      <c r="E34" s="1311" t="s">
        <v>1000</v>
      </c>
      <c r="F34" s="1311" t="s">
        <v>759</v>
      </c>
      <c r="G34" s="1310">
        <f t="shared" si="0"/>
        <v>1400</v>
      </c>
      <c r="H34" s="1310">
        <f>[3]aparat!F69</f>
        <v>1400</v>
      </c>
      <c r="I34" s="1302"/>
    </row>
    <row r="35" spans="1:9" ht="12.75" customHeight="1">
      <c r="A35" s="1300"/>
      <c r="B35" s="1308"/>
      <c r="C35" s="1309"/>
      <c r="D35" s="1309"/>
      <c r="E35" s="1311" t="s">
        <v>764</v>
      </c>
      <c r="F35" s="1311" t="s">
        <v>765</v>
      </c>
      <c r="G35" s="1310">
        <f t="shared" si="0"/>
        <v>5000</v>
      </c>
      <c r="H35" s="1310">
        <f>[3]aparat!F71</f>
        <v>5000</v>
      </c>
      <c r="I35" s="1302"/>
    </row>
    <row r="36" spans="1:9" ht="13.5" customHeight="1">
      <c r="A36" s="1300"/>
      <c r="B36" s="1308"/>
      <c r="C36" s="1309"/>
      <c r="D36" s="1309"/>
      <c r="E36" s="1311" t="s">
        <v>770</v>
      </c>
      <c r="F36" s="1311" t="s">
        <v>771</v>
      </c>
      <c r="G36" s="1310">
        <f t="shared" si="0"/>
        <v>990</v>
      </c>
      <c r="H36" s="1310">
        <f>[3]aparat!F74</f>
        <v>990</v>
      </c>
      <c r="I36" s="1302"/>
    </row>
    <row r="37" spans="1:9" ht="12" customHeight="1">
      <c r="A37" s="1300"/>
      <c r="B37" s="1308"/>
      <c r="C37" s="1309"/>
      <c r="D37" s="1309"/>
      <c r="E37" s="1311" t="s">
        <v>772</v>
      </c>
      <c r="F37" s="1311" t="s">
        <v>773</v>
      </c>
      <c r="G37" s="1310">
        <f t="shared" si="0"/>
        <v>1200</v>
      </c>
      <c r="H37" s="1310">
        <f>[3]aparat!F75</f>
        <v>1200</v>
      </c>
      <c r="I37" s="1302"/>
    </row>
    <row r="38" spans="1:9" ht="11.25" customHeight="1">
      <c r="A38" s="1300"/>
      <c r="B38" s="1308"/>
      <c r="C38" s="1309"/>
      <c r="D38" s="1309"/>
      <c r="E38" s="1311" t="s">
        <v>1001</v>
      </c>
      <c r="F38" s="1311" t="s">
        <v>865</v>
      </c>
      <c r="G38" s="1310">
        <f t="shared" si="0"/>
        <v>100</v>
      </c>
      <c r="H38" s="1310">
        <f>[3]aparat!F136</f>
        <v>100</v>
      </c>
      <c r="I38" s="1302"/>
    </row>
    <row r="39" spans="1:9" ht="11.25" customHeight="1">
      <c r="A39" s="1300"/>
      <c r="B39" s="1308"/>
      <c r="C39" s="1309"/>
      <c r="D39" s="1309"/>
      <c r="E39" s="1312" t="s">
        <v>1002</v>
      </c>
      <c r="F39" s="1311" t="s">
        <v>897</v>
      </c>
      <c r="G39" s="1310">
        <f>H39+I39</f>
        <v>0</v>
      </c>
      <c r="H39" s="1310"/>
      <c r="I39" s="1302">
        <f>[3]aparat!F154</f>
        <v>0</v>
      </c>
    </row>
    <row r="40" spans="1:9" ht="14.25" customHeight="1">
      <c r="A40" s="1300"/>
      <c r="B40" s="1308"/>
      <c r="C40" s="1309"/>
      <c r="D40" s="1309"/>
      <c r="E40" s="1311" t="s">
        <v>1003</v>
      </c>
      <c r="F40" s="1311" t="s">
        <v>899</v>
      </c>
      <c r="G40" s="1302">
        <f>H40+I40</f>
        <v>3000</v>
      </c>
      <c r="H40" s="1302"/>
      <c r="I40" s="1302">
        <f>[3]aparat!F155</f>
        <v>3000</v>
      </c>
    </row>
    <row r="41" spans="1:9" ht="14.25" customHeight="1">
      <c r="A41" s="1300"/>
      <c r="B41" s="1308"/>
      <c r="C41" s="1309"/>
      <c r="D41" s="1309"/>
      <c r="E41" s="1311" t="s">
        <v>1004</v>
      </c>
      <c r="F41" s="1311" t="s">
        <v>901</v>
      </c>
      <c r="G41" s="1302">
        <f>H41+I41</f>
        <v>0</v>
      </c>
      <c r="H41" s="1302"/>
      <c r="I41" s="1302">
        <f>[3]aparat!F156</f>
        <v>0</v>
      </c>
    </row>
    <row r="42" spans="1:9" ht="14.25" customHeight="1">
      <c r="A42" s="1300"/>
      <c r="B42" s="1308"/>
      <c r="C42" s="1309"/>
      <c r="D42" s="1309"/>
      <c r="E42" s="1311" t="s">
        <v>1005</v>
      </c>
      <c r="F42" s="1311" t="s">
        <v>894</v>
      </c>
      <c r="G42" s="1302">
        <f>H42+I42</f>
        <v>0</v>
      </c>
      <c r="H42" s="1302"/>
      <c r="I42" s="1302">
        <f>[3]aparat!F153</f>
        <v>0</v>
      </c>
    </row>
    <row r="43" spans="1:9" ht="11.25" hidden="1" customHeight="1">
      <c r="A43" s="1300">
        <v>2112</v>
      </c>
      <c r="B43" s="1308" t="s">
        <v>187</v>
      </c>
      <c r="C43" s="1309">
        <v>1</v>
      </c>
      <c r="D43" s="1309">
        <v>2</v>
      </c>
      <c r="E43" s="1301" t="s">
        <v>197</v>
      </c>
      <c r="F43" s="1301"/>
      <c r="G43" s="1302">
        <f t="shared" si="0"/>
        <v>0</v>
      </c>
      <c r="H43" s="1302"/>
      <c r="I43" s="1302"/>
    </row>
    <row r="44" spans="1:9" ht="11.25" hidden="1" customHeight="1">
      <c r="A44" s="1300"/>
      <c r="B44" s="1308"/>
      <c r="C44" s="1309"/>
      <c r="D44" s="1309"/>
      <c r="E44" s="1301" t="s">
        <v>989</v>
      </c>
      <c r="F44" s="1301"/>
      <c r="G44" s="1302">
        <f t="shared" si="0"/>
        <v>0</v>
      </c>
      <c r="H44" s="1302"/>
      <c r="I44" s="1302"/>
    </row>
    <row r="45" spans="1:9" ht="11.25" hidden="1" customHeight="1">
      <c r="A45" s="1300"/>
      <c r="B45" s="1308"/>
      <c r="C45" s="1309"/>
      <c r="D45" s="1309"/>
      <c r="E45" s="1301" t="s">
        <v>1006</v>
      </c>
      <c r="F45" s="1301"/>
      <c r="G45" s="1302">
        <f t="shared" si="0"/>
        <v>0</v>
      </c>
      <c r="H45" s="1302"/>
      <c r="I45" s="1302"/>
    </row>
    <row r="46" spans="1:9" ht="11.25" hidden="1" customHeight="1">
      <c r="A46" s="1300"/>
      <c r="B46" s="1308"/>
      <c r="C46" s="1309"/>
      <c r="D46" s="1309"/>
      <c r="E46" s="1301" t="s">
        <v>1006</v>
      </c>
      <c r="F46" s="1301"/>
      <c r="G46" s="1302">
        <f t="shared" si="0"/>
        <v>0</v>
      </c>
      <c r="H46" s="1302"/>
      <c r="I46" s="1302"/>
    </row>
    <row r="47" spans="1:9" ht="11.25" hidden="1" customHeight="1">
      <c r="A47" s="1300">
        <v>2113</v>
      </c>
      <c r="B47" s="1308" t="s">
        <v>187</v>
      </c>
      <c r="C47" s="1309">
        <v>1</v>
      </c>
      <c r="D47" s="1309">
        <v>3</v>
      </c>
      <c r="E47" s="1301" t="s">
        <v>199</v>
      </c>
      <c r="F47" s="1301"/>
      <c r="G47" s="1302">
        <f t="shared" si="0"/>
        <v>0</v>
      </c>
      <c r="H47" s="1302"/>
      <c r="I47" s="1302"/>
    </row>
    <row r="48" spans="1:9" ht="11.25" hidden="1" customHeight="1">
      <c r="A48" s="1300"/>
      <c r="B48" s="1308"/>
      <c r="C48" s="1309"/>
      <c r="D48" s="1309"/>
      <c r="E48" s="1301" t="s">
        <v>989</v>
      </c>
      <c r="F48" s="1301"/>
      <c r="G48" s="1302">
        <f t="shared" si="0"/>
        <v>0</v>
      </c>
      <c r="H48" s="1302"/>
      <c r="I48" s="1302"/>
    </row>
    <row r="49" spans="1:9" ht="11.25" hidden="1" customHeight="1">
      <c r="A49" s="1300"/>
      <c r="B49" s="1308"/>
      <c r="C49" s="1309"/>
      <c r="D49" s="1309"/>
      <c r="E49" s="1301" t="s">
        <v>1006</v>
      </c>
      <c r="F49" s="1301"/>
      <c r="G49" s="1302">
        <f t="shared" si="0"/>
        <v>0</v>
      </c>
      <c r="H49" s="1302"/>
      <c r="I49" s="1302"/>
    </row>
    <row r="50" spans="1:9" ht="11.25" hidden="1" customHeight="1">
      <c r="A50" s="1300"/>
      <c r="B50" s="1308"/>
      <c r="C50" s="1309"/>
      <c r="D50" s="1309"/>
      <c r="E50" s="1301" t="s">
        <v>1006</v>
      </c>
      <c r="F50" s="1301"/>
      <c r="G50" s="1302">
        <f t="shared" si="0"/>
        <v>0</v>
      </c>
      <c r="H50" s="1302"/>
      <c r="I50" s="1302"/>
    </row>
    <row r="51" spans="1:9" ht="11.25" hidden="1" customHeight="1">
      <c r="A51" s="1300">
        <v>2120</v>
      </c>
      <c r="B51" s="1293" t="s">
        <v>187</v>
      </c>
      <c r="C51" s="1294">
        <v>2</v>
      </c>
      <c r="D51" s="1294">
        <v>0</v>
      </c>
      <c r="E51" s="1303" t="s">
        <v>201</v>
      </c>
      <c r="F51" s="1303"/>
      <c r="G51" s="1302">
        <f t="shared" si="0"/>
        <v>0</v>
      </c>
      <c r="H51" s="1302"/>
      <c r="I51" s="1302"/>
    </row>
    <row r="52" spans="1:9" s="1306" customFormat="1" ht="11.25" hidden="1" customHeight="1">
      <c r="A52" s="1300"/>
      <c r="B52" s="1293"/>
      <c r="C52" s="1294"/>
      <c r="D52" s="1294"/>
      <c r="E52" s="1301" t="s">
        <v>194</v>
      </c>
      <c r="F52" s="1301"/>
      <c r="G52" s="1302">
        <f t="shared" si="0"/>
        <v>0</v>
      </c>
      <c r="H52" s="1307"/>
      <c r="I52" s="1307"/>
    </row>
    <row r="53" spans="1:9" ht="11.25" hidden="1" customHeight="1">
      <c r="A53" s="1300">
        <v>2121</v>
      </c>
      <c r="B53" s="1308" t="s">
        <v>187</v>
      </c>
      <c r="C53" s="1309">
        <v>2</v>
      </c>
      <c r="D53" s="1309">
        <v>1</v>
      </c>
      <c r="E53" s="1313" t="s">
        <v>203</v>
      </c>
      <c r="F53" s="1313"/>
      <c r="G53" s="1302">
        <f t="shared" si="0"/>
        <v>0</v>
      </c>
      <c r="H53" s="1302"/>
      <c r="I53" s="1302"/>
    </row>
    <row r="54" spans="1:9" ht="11.25" hidden="1" customHeight="1">
      <c r="A54" s="1300"/>
      <c r="B54" s="1308"/>
      <c r="C54" s="1309"/>
      <c r="D54" s="1309"/>
      <c r="E54" s="1301" t="s">
        <v>989</v>
      </c>
      <c r="F54" s="1301"/>
      <c r="G54" s="1302">
        <f t="shared" si="0"/>
        <v>0</v>
      </c>
      <c r="H54" s="1302"/>
      <c r="I54" s="1302"/>
    </row>
    <row r="55" spans="1:9" ht="11.25" hidden="1" customHeight="1">
      <c r="A55" s="1300"/>
      <c r="B55" s="1308"/>
      <c r="C55" s="1309"/>
      <c r="D55" s="1309"/>
      <c r="E55" s="1301" t="s">
        <v>1006</v>
      </c>
      <c r="F55" s="1301"/>
      <c r="G55" s="1302">
        <f t="shared" si="0"/>
        <v>0</v>
      </c>
      <c r="H55" s="1302"/>
      <c r="I55" s="1302"/>
    </row>
    <row r="56" spans="1:9" ht="11.25" hidden="1" customHeight="1">
      <c r="A56" s="1300"/>
      <c r="B56" s="1308"/>
      <c r="C56" s="1309"/>
      <c r="D56" s="1309"/>
      <c r="E56" s="1301" t="s">
        <v>1006</v>
      </c>
      <c r="F56" s="1301"/>
      <c r="G56" s="1302">
        <f t="shared" si="0"/>
        <v>0</v>
      </c>
      <c r="H56" s="1302"/>
      <c r="I56" s="1302"/>
    </row>
    <row r="57" spans="1:9" ht="11.25" hidden="1" customHeight="1">
      <c r="A57" s="1300">
        <v>2122</v>
      </c>
      <c r="B57" s="1308" t="s">
        <v>187</v>
      </c>
      <c r="C57" s="1309">
        <v>2</v>
      </c>
      <c r="D57" s="1309">
        <v>2</v>
      </c>
      <c r="E57" s="1301" t="s">
        <v>205</v>
      </c>
      <c r="F57" s="1301"/>
      <c r="G57" s="1302">
        <f t="shared" si="0"/>
        <v>0</v>
      </c>
      <c r="H57" s="1302"/>
      <c r="I57" s="1302"/>
    </row>
    <row r="58" spans="1:9" ht="11.25" hidden="1" customHeight="1">
      <c r="A58" s="1300"/>
      <c r="B58" s="1308"/>
      <c r="C58" s="1309"/>
      <c r="D58" s="1309"/>
      <c r="E58" s="1301" t="s">
        <v>989</v>
      </c>
      <c r="F58" s="1301"/>
      <c r="G58" s="1302">
        <f t="shared" si="0"/>
        <v>0</v>
      </c>
      <c r="H58" s="1302"/>
      <c r="I58" s="1302"/>
    </row>
    <row r="59" spans="1:9" ht="11.25" hidden="1" customHeight="1">
      <c r="A59" s="1300"/>
      <c r="B59" s="1308"/>
      <c r="C59" s="1309"/>
      <c r="D59" s="1309"/>
      <c r="E59" s="1301" t="s">
        <v>1006</v>
      </c>
      <c r="F59" s="1301"/>
      <c r="G59" s="1302">
        <f t="shared" si="0"/>
        <v>0</v>
      </c>
      <c r="H59" s="1302"/>
      <c r="I59" s="1302"/>
    </row>
    <row r="60" spans="1:9" ht="11.25" hidden="1" customHeight="1">
      <c r="A60" s="1300"/>
      <c r="B60" s="1308"/>
      <c r="C60" s="1309"/>
      <c r="D60" s="1309"/>
      <c r="E60" s="1301" t="s">
        <v>1006</v>
      </c>
      <c r="F60" s="1301"/>
      <c r="G60" s="1302">
        <f t="shared" si="0"/>
        <v>0</v>
      </c>
      <c r="H60" s="1302"/>
      <c r="I60" s="1302"/>
    </row>
    <row r="61" spans="1:9" ht="11.25" customHeight="1">
      <c r="A61" s="1300"/>
      <c r="B61" s="1308"/>
      <c r="C61" s="1309"/>
      <c r="D61" s="1309"/>
      <c r="E61" s="1301" t="s">
        <v>1007</v>
      </c>
      <c r="F61" s="1301">
        <v>5134</v>
      </c>
      <c r="G61" s="1302">
        <f>I61+H61</f>
        <v>0</v>
      </c>
      <c r="H61" s="1302"/>
      <c r="I61" s="1302">
        <f>[3]aparat!F160</f>
        <v>0</v>
      </c>
    </row>
    <row r="62" spans="1:9" ht="11.25" hidden="1" customHeight="1">
      <c r="A62" s="1300"/>
      <c r="B62" s="1308"/>
      <c r="C62" s="1309"/>
      <c r="D62" s="1309"/>
      <c r="E62" s="1301"/>
      <c r="F62" s="1301"/>
      <c r="G62" s="1302"/>
      <c r="H62" s="1302"/>
      <c r="I62" s="1302"/>
    </row>
    <row r="63" spans="1:9" ht="12.75" customHeight="1">
      <c r="A63" s="1300">
        <v>2130</v>
      </c>
      <c r="B63" s="1293" t="s">
        <v>187</v>
      </c>
      <c r="C63" s="1294">
        <v>3</v>
      </c>
      <c r="D63" s="1294">
        <v>0</v>
      </c>
      <c r="E63" s="1303" t="s">
        <v>207</v>
      </c>
      <c r="F63" s="1303"/>
      <c r="G63" s="1302">
        <f>H63+I63</f>
        <v>4155</v>
      </c>
      <c r="H63" s="1302">
        <f>H65+H69+H73</f>
        <v>4155</v>
      </c>
      <c r="I63" s="1302"/>
    </row>
    <row r="64" spans="1:9" s="1306" customFormat="1" ht="15.75">
      <c r="A64" s="1300"/>
      <c r="B64" s="1293"/>
      <c r="C64" s="1294"/>
      <c r="D64" s="1294"/>
      <c r="E64" s="1301" t="s">
        <v>194</v>
      </c>
      <c r="F64" s="1301"/>
      <c r="G64" s="1307"/>
      <c r="H64" s="1307"/>
      <c r="I64" s="1307"/>
    </row>
    <row r="65" spans="1:9" ht="27" hidden="1">
      <c r="A65" s="1300">
        <v>2131</v>
      </c>
      <c r="B65" s="1308" t="s">
        <v>187</v>
      </c>
      <c r="C65" s="1309">
        <v>3</v>
      </c>
      <c r="D65" s="1309">
        <v>1</v>
      </c>
      <c r="E65" s="1301" t="s">
        <v>209</v>
      </c>
      <c r="F65" s="1301"/>
      <c r="G65" s="1302"/>
      <c r="H65" s="1302"/>
      <c r="I65" s="1302"/>
    </row>
    <row r="66" spans="1:9" ht="40.5" hidden="1">
      <c r="A66" s="1300"/>
      <c r="B66" s="1308"/>
      <c r="C66" s="1309"/>
      <c r="D66" s="1309"/>
      <c r="E66" s="1301" t="s">
        <v>989</v>
      </c>
      <c r="F66" s="1301"/>
      <c r="G66" s="1302"/>
      <c r="H66" s="1302"/>
      <c r="I66" s="1302"/>
    </row>
    <row r="67" spans="1:9" ht="15.75" hidden="1">
      <c r="A67" s="1300"/>
      <c r="B67" s="1308"/>
      <c r="C67" s="1309"/>
      <c r="D67" s="1309"/>
      <c r="E67" s="1301" t="s">
        <v>1006</v>
      </c>
      <c r="F67" s="1301"/>
      <c r="G67" s="1302"/>
      <c r="H67" s="1302"/>
      <c r="I67" s="1302"/>
    </row>
    <row r="68" spans="1:9" ht="15.75" hidden="1">
      <c r="A68" s="1300"/>
      <c r="B68" s="1308"/>
      <c r="C68" s="1309"/>
      <c r="D68" s="1309"/>
      <c r="E68" s="1301" t="s">
        <v>1006</v>
      </c>
      <c r="F68" s="1301"/>
      <c r="G68" s="1302"/>
      <c r="H68" s="1302"/>
      <c r="I68" s="1302"/>
    </row>
    <row r="69" spans="1:9" ht="14.25" hidden="1" customHeight="1">
      <c r="A69" s="1300">
        <v>2132</v>
      </c>
      <c r="B69" s="1308" t="s">
        <v>187</v>
      </c>
      <c r="C69" s="1309">
        <v>3</v>
      </c>
      <c r="D69" s="1309">
        <v>2</v>
      </c>
      <c r="E69" s="1301" t="s">
        <v>211</v>
      </c>
      <c r="F69" s="1301"/>
      <c r="G69" s="1302"/>
      <c r="H69" s="1302"/>
      <c r="I69" s="1302"/>
    </row>
    <row r="70" spans="1:9" ht="40.5" hidden="1">
      <c r="A70" s="1300"/>
      <c r="B70" s="1308"/>
      <c r="C70" s="1309"/>
      <c r="D70" s="1309"/>
      <c r="E70" s="1301" t="s">
        <v>989</v>
      </c>
      <c r="F70" s="1301"/>
      <c r="G70" s="1302"/>
      <c r="H70" s="1302"/>
      <c r="I70" s="1302"/>
    </row>
    <row r="71" spans="1:9" ht="15.75" hidden="1">
      <c r="A71" s="1300"/>
      <c r="B71" s="1308"/>
      <c r="C71" s="1309"/>
      <c r="D71" s="1309"/>
      <c r="E71" s="1301" t="s">
        <v>1006</v>
      </c>
      <c r="F71" s="1301"/>
      <c r="G71" s="1302"/>
      <c r="H71" s="1302"/>
      <c r="I71" s="1302"/>
    </row>
    <row r="72" spans="1:9" ht="15.75" hidden="1">
      <c r="A72" s="1300"/>
      <c r="B72" s="1308"/>
      <c r="C72" s="1309"/>
      <c r="D72" s="1309"/>
      <c r="E72" s="1301" t="s">
        <v>1006</v>
      </c>
      <c r="F72" s="1301"/>
      <c r="G72" s="1302"/>
      <c r="H72" s="1302"/>
      <c r="I72" s="1302"/>
    </row>
    <row r="73" spans="1:9" ht="13.5" customHeight="1">
      <c r="A73" s="1300">
        <v>2133</v>
      </c>
      <c r="B73" s="1308" t="s">
        <v>187</v>
      </c>
      <c r="C73" s="1309">
        <v>3</v>
      </c>
      <c r="D73" s="1309">
        <v>3</v>
      </c>
      <c r="E73" s="1301" t="s">
        <v>213</v>
      </c>
      <c r="F73" s="1301"/>
      <c r="G73" s="1302">
        <f>H73+I73</f>
        <v>4155</v>
      </c>
      <c r="H73" s="1302">
        <f>H75+H76+H77+H79+H80+H81+H82+H83+H78</f>
        <v>4155</v>
      </c>
      <c r="I73" s="1302"/>
    </row>
    <row r="74" spans="1:9" ht="27" customHeight="1">
      <c r="A74" s="1300"/>
      <c r="B74" s="1308"/>
      <c r="C74" s="1309"/>
      <c r="D74" s="1309"/>
      <c r="E74" s="1301" t="s">
        <v>989</v>
      </c>
      <c r="F74" s="1301"/>
      <c r="G74" s="1302"/>
      <c r="H74" s="1302"/>
      <c r="I74" s="1302"/>
    </row>
    <row r="75" spans="1:9" ht="13.5" customHeight="1">
      <c r="A75" s="1300"/>
      <c r="B75" s="1308"/>
      <c r="C75" s="1309"/>
      <c r="D75" s="1309"/>
      <c r="E75" s="1301" t="s">
        <v>699</v>
      </c>
      <c r="F75" s="1301">
        <v>4111</v>
      </c>
      <c r="G75" s="1310">
        <f t="shared" ref="G75:G83" si="1">H75+I75</f>
        <v>2300</v>
      </c>
      <c r="H75" s="1310">
        <f>'[3]zags '!F34</f>
        <v>2300</v>
      </c>
      <c r="I75" s="1302"/>
    </row>
    <row r="76" spans="1:9" ht="13.5" customHeight="1">
      <c r="A76" s="1300"/>
      <c r="B76" s="1308"/>
      <c r="C76" s="1309"/>
      <c r="D76" s="1309"/>
      <c r="E76" s="1301" t="s">
        <v>1008</v>
      </c>
      <c r="F76" s="1301">
        <v>4212</v>
      </c>
      <c r="G76" s="1310">
        <f t="shared" si="1"/>
        <v>0</v>
      </c>
      <c r="H76" s="1310">
        <f>'[3]zags '!F44</f>
        <v>0</v>
      </c>
      <c r="I76" s="1302"/>
    </row>
    <row r="77" spans="1:9" ht="15.75" customHeight="1">
      <c r="A77" s="1300"/>
      <c r="B77" s="1308"/>
      <c r="C77" s="1309"/>
      <c r="D77" s="1309"/>
      <c r="E77" s="1301" t="s">
        <v>719</v>
      </c>
      <c r="F77" s="1301">
        <v>4214</v>
      </c>
      <c r="G77" s="1302">
        <f t="shared" si="1"/>
        <v>156</v>
      </c>
      <c r="H77" s="1302">
        <f>'[3]zags '!F46</f>
        <v>156</v>
      </c>
      <c r="I77" s="1302"/>
    </row>
    <row r="78" spans="1:9" ht="15.75" customHeight="1">
      <c r="A78" s="1300"/>
      <c r="B78" s="1308"/>
      <c r="C78" s="1309"/>
      <c r="D78" s="1309"/>
      <c r="E78" s="1301" t="s">
        <v>997</v>
      </c>
      <c r="F78" s="1301">
        <v>4239</v>
      </c>
      <c r="G78" s="1310">
        <f t="shared" si="1"/>
        <v>0</v>
      </c>
      <c r="H78" s="1310">
        <f>'[3]zags '!F62</f>
        <v>0</v>
      </c>
      <c r="I78" s="1310"/>
    </row>
    <row r="79" spans="1:9" ht="18" customHeight="1">
      <c r="A79" s="1300"/>
      <c r="B79" s="1308"/>
      <c r="C79" s="1309"/>
      <c r="D79" s="1309"/>
      <c r="E79" s="1314" t="s">
        <v>755</v>
      </c>
      <c r="F79" s="1315" t="s">
        <v>756</v>
      </c>
      <c r="G79" s="1310">
        <f t="shared" si="1"/>
        <v>0</v>
      </c>
      <c r="H79" s="1310">
        <f>'[3]zags '!F67</f>
        <v>0</v>
      </c>
      <c r="I79" s="1310"/>
    </row>
    <row r="80" spans="1:9" ht="13.5" customHeight="1">
      <c r="A80" s="1300"/>
      <c r="B80" s="1308"/>
      <c r="C80" s="1309"/>
      <c r="D80" s="1309"/>
      <c r="E80" s="1301" t="s">
        <v>758</v>
      </c>
      <c r="F80" s="1301">
        <v>4261</v>
      </c>
      <c r="G80" s="1310">
        <f t="shared" si="1"/>
        <v>43</v>
      </c>
      <c r="H80" s="1310">
        <f>'[3]zags '!F69</f>
        <v>43</v>
      </c>
      <c r="I80" s="1310"/>
    </row>
    <row r="81" spans="1:9" ht="12.75" customHeight="1">
      <c r="A81" s="1300"/>
      <c r="B81" s="1308"/>
      <c r="C81" s="1309"/>
      <c r="D81" s="1309"/>
      <c r="E81" s="1301" t="s">
        <v>770</v>
      </c>
      <c r="F81" s="1301">
        <v>4267</v>
      </c>
      <c r="G81" s="1310">
        <f t="shared" si="1"/>
        <v>0</v>
      </c>
      <c r="H81" s="1310">
        <f>'[3]zags '!F75</f>
        <v>0</v>
      </c>
      <c r="I81" s="1310"/>
    </row>
    <row r="82" spans="1:9" ht="12.75" customHeight="1">
      <c r="A82" s="1300"/>
      <c r="B82" s="1308"/>
      <c r="C82" s="1309"/>
      <c r="D82" s="1309"/>
      <c r="E82" s="1301" t="s">
        <v>772</v>
      </c>
      <c r="F82" s="1301">
        <v>4269</v>
      </c>
      <c r="G82" s="1310">
        <f t="shared" si="1"/>
        <v>0</v>
      </c>
      <c r="H82" s="1310">
        <f>'[3]zags '!F76</f>
        <v>0</v>
      </c>
      <c r="I82" s="1310"/>
    </row>
    <row r="83" spans="1:9" ht="12.75" customHeight="1">
      <c r="A83" s="1300"/>
      <c r="B83" s="1308"/>
      <c r="C83" s="1309"/>
      <c r="D83" s="1309"/>
      <c r="E83" s="1301" t="s">
        <v>736</v>
      </c>
      <c r="F83" s="1301">
        <v>4232</v>
      </c>
      <c r="G83" s="1310">
        <f t="shared" si="1"/>
        <v>1656</v>
      </c>
      <c r="H83" s="1310">
        <f>'[3]վեկտոր պլյուս'!F56</f>
        <v>1656</v>
      </c>
      <c r="I83" s="1310"/>
    </row>
    <row r="84" spans="1:9" ht="21" hidden="1" customHeight="1">
      <c r="A84" s="1300">
        <v>2140</v>
      </c>
      <c r="B84" s="1293" t="s">
        <v>187</v>
      </c>
      <c r="C84" s="1294">
        <v>4</v>
      </c>
      <c r="D84" s="1294">
        <v>0</v>
      </c>
      <c r="E84" s="1303" t="s">
        <v>215</v>
      </c>
      <c r="F84" s="1303"/>
      <c r="G84" s="1310"/>
      <c r="H84" s="1310"/>
      <c r="I84" s="1310"/>
    </row>
    <row r="85" spans="1:9" s="1306" customFormat="1" ht="15.75" hidden="1">
      <c r="A85" s="1300"/>
      <c r="B85" s="1293"/>
      <c r="C85" s="1294"/>
      <c r="D85" s="1294"/>
      <c r="E85" s="1301" t="s">
        <v>194</v>
      </c>
      <c r="F85" s="1301"/>
      <c r="G85" s="1304"/>
      <c r="H85" s="1304"/>
      <c r="I85" s="1304"/>
    </row>
    <row r="86" spans="1:9" ht="27" hidden="1">
      <c r="A86" s="1300">
        <v>2141</v>
      </c>
      <c r="B86" s="1308" t="s">
        <v>187</v>
      </c>
      <c r="C86" s="1309">
        <v>4</v>
      </c>
      <c r="D86" s="1309">
        <v>1</v>
      </c>
      <c r="E86" s="1301" t="s">
        <v>217</v>
      </c>
      <c r="F86" s="1301"/>
      <c r="G86" s="1310"/>
      <c r="H86" s="1310"/>
      <c r="I86" s="1310"/>
    </row>
    <row r="87" spans="1:9" ht="40.5" hidden="1">
      <c r="A87" s="1300"/>
      <c r="B87" s="1308"/>
      <c r="C87" s="1309"/>
      <c r="D87" s="1309"/>
      <c r="E87" s="1301" t="s">
        <v>989</v>
      </c>
      <c r="F87" s="1301"/>
      <c r="G87" s="1310"/>
      <c r="H87" s="1310"/>
      <c r="I87" s="1310"/>
    </row>
    <row r="88" spans="1:9" ht="15.75" hidden="1">
      <c r="A88" s="1300"/>
      <c r="B88" s="1308"/>
      <c r="C88" s="1309"/>
      <c r="D88" s="1309"/>
      <c r="E88" s="1301" t="s">
        <v>1006</v>
      </c>
      <c r="F88" s="1301"/>
      <c r="G88" s="1310"/>
      <c r="H88" s="1310"/>
      <c r="I88" s="1310"/>
    </row>
    <row r="89" spans="1:9" ht="15.75" hidden="1">
      <c r="A89" s="1300"/>
      <c r="B89" s="1308"/>
      <c r="C89" s="1309"/>
      <c r="D89" s="1309"/>
      <c r="E89" s="1301" t="s">
        <v>1006</v>
      </c>
      <c r="F89" s="1301"/>
      <c r="G89" s="1310"/>
      <c r="H89" s="1310"/>
      <c r="I89" s="1310"/>
    </row>
    <row r="90" spans="1:9" ht="31.5" hidden="1" customHeight="1">
      <c r="A90" s="1300">
        <v>2150</v>
      </c>
      <c r="B90" s="1293" t="s">
        <v>187</v>
      </c>
      <c r="C90" s="1294">
        <v>5</v>
      </c>
      <c r="D90" s="1294">
        <v>0</v>
      </c>
      <c r="E90" s="1303" t="s">
        <v>220</v>
      </c>
      <c r="F90" s="1303"/>
      <c r="G90" s="1310"/>
      <c r="H90" s="1310"/>
      <c r="I90" s="1310"/>
    </row>
    <row r="91" spans="1:9" s="1306" customFormat="1" ht="10.5" hidden="1" customHeight="1">
      <c r="A91" s="1300"/>
      <c r="B91" s="1293"/>
      <c r="C91" s="1294"/>
      <c r="D91" s="1294"/>
      <c r="E91" s="1301" t="s">
        <v>194</v>
      </c>
      <c r="F91" s="1301"/>
      <c r="G91" s="1304"/>
      <c r="H91" s="1304"/>
      <c r="I91" s="1304"/>
    </row>
    <row r="92" spans="1:9" ht="40.5" hidden="1">
      <c r="A92" s="1300">
        <v>2151</v>
      </c>
      <c r="B92" s="1308" t="s">
        <v>187</v>
      </c>
      <c r="C92" s="1309">
        <v>5</v>
      </c>
      <c r="D92" s="1309">
        <v>1</v>
      </c>
      <c r="E92" s="1301" t="s">
        <v>222</v>
      </c>
      <c r="F92" s="1301"/>
      <c r="G92" s="1310"/>
      <c r="H92" s="1310"/>
      <c r="I92" s="1310"/>
    </row>
    <row r="93" spans="1:9" ht="40.5" hidden="1">
      <c r="A93" s="1300"/>
      <c r="B93" s="1308"/>
      <c r="C93" s="1309"/>
      <c r="D93" s="1309"/>
      <c r="E93" s="1301" t="s">
        <v>989</v>
      </c>
      <c r="F93" s="1301"/>
      <c r="G93" s="1310"/>
      <c r="H93" s="1310"/>
      <c r="I93" s="1310"/>
    </row>
    <row r="94" spans="1:9" ht="15.75" hidden="1">
      <c r="A94" s="1300"/>
      <c r="B94" s="1308"/>
      <c r="C94" s="1309"/>
      <c r="D94" s="1309"/>
      <c r="E94" s="1301" t="s">
        <v>1006</v>
      </c>
      <c r="F94" s="1301"/>
      <c r="G94" s="1310"/>
      <c r="H94" s="1310"/>
      <c r="I94" s="1310"/>
    </row>
    <row r="95" spans="1:9" ht="15.75" hidden="1">
      <c r="A95" s="1300"/>
      <c r="B95" s="1308"/>
      <c r="C95" s="1309"/>
      <c r="D95" s="1309"/>
      <c r="E95" s="1301" t="s">
        <v>1006</v>
      </c>
      <c r="F95" s="1301"/>
      <c r="G95" s="1310"/>
      <c r="H95" s="1310"/>
      <c r="I95" s="1310"/>
    </row>
    <row r="96" spans="1:9" ht="24.75" customHeight="1">
      <c r="A96" s="1300">
        <v>2160</v>
      </c>
      <c r="B96" s="1293" t="s">
        <v>187</v>
      </c>
      <c r="C96" s="1294">
        <v>6</v>
      </c>
      <c r="D96" s="1294">
        <v>0</v>
      </c>
      <c r="E96" s="1303" t="s">
        <v>225</v>
      </c>
      <c r="F96" s="1303"/>
      <c r="G96" s="1310">
        <f>H96+I96</f>
        <v>78633.299999999988</v>
      </c>
      <c r="H96" s="1310">
        <f>H98</f>
        <v>68083.299999999988</v>
      </c>
      <c r="I96" s="1310">
        <f>I98</f>
        <v>10550</v>
      </c>
    </row>
    <row r="97" spans="1:9" s="1306" customFormat="1" ht="13.5" customHeight="1">
      <c r="A97" s="1300"/>
      <c r="B97" s="1293"/>
      <c r="C97" s="1294"/>
      <c r="D97" s="1294"/>
      <c r="E97" s="1301" t="s">
        <v>194</v>
      </c>
      <c r="F97" s="1301"/>
      <c r="G97" s="1307"/>
      <c r="H97" s="1307"/>
      <c r="I97" s="1307"/>
    </row>
    <row r="98" spans="1:9" ht="25.5" customHeight="1">
      <c r="A98" s="1300">
        <v>2161</v>
      </c>
      <c r="B98" s="1308" t="s">
        <v>187</v>
      </c>
      <c r="C98" s="1309">
        <v>6</v>
      </c>
      <c r="D98" s="1309">
        <v>1</v>
      </c>
      <c r="E98" s="1301" t="s">
        <v>227</v>
      </c>
      <c r="F98" s="1301"/>
      <c r="G98" s="1310">
        <f>H98+I98</f>
        <v>78633.299999999988</v>
      </c>
      <c r="H98" s="1310">
        <f>SUM(H99:H117)</f>
        <v>68083.299999999988</v>
      </c>
      <c r="I98" s="1310">
        <f>I113+I112+I117+I114+I115+I116+I111</f>
        <v>10550</v>
      </c>
    </row>
    <row r="99" spans="1:9" ht="24" customHeight="1">
      <c r="A99" s="1300"/>
      <c r="B99" s="1308"/>
      <c r="C99" s="1309"/>
      <c r="D99" s="1309"/>
      <c r="E99" s="1316" t="s">
        <v>989</v>
      </c>
      <c r="F99" s="1301"/>
      <c r="G99" s="1310"/>
      <c r="H99" s="1310"/>
      <c r="I99" s="1310"/>
    </row>
    <row r="100" spans="1:9" ht="12.75" customHeight="1">
      <c r="A100" s="1300"/>
      <c r="B100" s="1308"/>
      <c r="C100" s="1309"/>
      <c r="D100" s="1309"/>
      <c r="E100" s="1301" t="s">
        <v>1008</v>
      </c>
      <c r="F100" s="1301">
        <v>4212</v>
      </c>
      <c r="G100" s="1310">
        <f t="shared" ref="G100:G117" si="2">H100+I100</f>
        <v>400</v>
      </c>
      <c r="H100" s="1310">
        <f>[3]turq!F44</f>
        <v>400</v>
      </c>
      <c r="I100" s="1310"/>
    </row>
    <row r="101" spans="1:9" ht="12.75" customHeight="1">
      <c r="A101" s="1300"/>
      <c r="B101" s="1308"/>
      <c r="C101" s="1309"/>
      <c r="D101" s="1309"/>
      <c r="E101" s="1301" t="s">
        <v>997</v>
      </c>
      <c r="F101" s="1301">
        <v>4239</v>
      </c>
      <c r="G101" s="1310">
        <f t="shared" si="2"/>
        <v>1570</v>
      </c>
      <c r="H101" s="1310">
        <f>[3]turq!F62</f>
        <v>1570</v>
      </c>
      <c r="I101" s="1310"/>
    </row>
    <row r="102" spans="1:9" ht="12.75" customHeight="1">
      <c r="A102" s="1300"/>
      <c r="B102" s="1308"/>
      <c r="C102" s="1309"/>
      <c r="D102" s="1309"/>
      <c r="E102" s="1301" t="s">
        <v>750</v>
      </c>
      <c r="F102" s="1301">
        <v>4241</v>
      </c>
      <c r="G102" s="1310">
        <f t="shared" si="2"/>
        <v>6000</v>
      </c>
      <c r="H102" s="1310">
        <f>[3]turq!F64</f>
        <v>6000</v>
      </c>
      <c r="I102" s="1310"/>
    </row>
    <row r="103" spans="1:9" ht="24.75" customHeight="1">
      <c r="A103" s="1300"/>
      <c r="B103" s="1308"/>
      <c r="C103" s="1309"/>
      <c r="D103" s="1309"/>
      <c r="E103" s="1301" t="s">
        <v>999</v>
      </c>
      <c r="F103" s="1301">
        <v>4252</v>
      </c>
      <c r="G103" s="1310">
        <f t="shared" si="2"/>
        <v>650</v>
      </c>
      <c r="H103" s="1310">
        <f>[3]turq!F67</f>
        <v>650</v>
      </c>
      <c r="I103" s="1310"/>
    </row>
    <row r="104" spans="1:9" ht="24.75" customHeight="1">
      <c r="A104" s="1300"/>
      <c r="B104" s="1308"/>
      <c r="C104" s="1309"/>
      <c r="D104" s="1309"/>
      <c r="E104" s="1301" t="s">
        <v>770</v>
      </c>
      <c r="F104" s="1301">
        <v>4267</v>
      </c>
      <c r="G104" s="1310">
        <f>H104</f>
        <v>1000</v>
      </c>
      <c r="H104" s="1310">
        <f>[3]turq!F75</f>
        <v>1000</v>
      </c>
      <c r="I104" s="1310"/>
    </row>
    <row r="105" spans="1:9" ht="14.25" customHeight="1">
      <c r="A105" s="1300"/>
      <c r="B105" s="1308"/>
      <c r="C105" s="1309"/>
      <c r="D105" s="1309"/>
      <c r="E105" s="1301" t="s">
        <v>1009</v>
      </c>
      <c r="F105" s="1301">
        <v>4269</v>
      </c>
      <c r="G105" s="1310">
        <f t="shared" si="2"/>
        <v>1302.46</v>
      </c>
      <c r="H105" s="1310">
        <f>[3]turq!F76</f>
        <v>1302.46</v>
      </c>
      <c r="I105" s="1310"/>
    </row>
    <row r="106" spans="1:9" ht="25.5" customHeight="1">
      <c r="A106" s="1300"/>
      <c r="B106" s="1308"/>
      <c r="C106" s="1309"/>
      <c r="D106" s="1309"/>
      <c r="E106" s="1301" t="s">
        <v>1010</v>
      </c>
      <c r="F106" s="1301">
        <v>4637</v>
      </c>
      <c r="G106" s="1310">
        <f t="shared" si="2"/>
        <v>52120.84</v>
      </c>
      <c r="H106" s="1310">
        <f>[3]turq!F104</f>
        <v>52120.84</v>
      </c>
      <c r="I106" s="1310"/>
    </row>
    <row r="107" spans="1:9" ht="25.5" customHeight="1">
      <c r="A107" s="1300"/>
      <c r="B107" s="1308"/>
      <c r="C107" s="1309"/>
      <c r="D107" s="1309"/>
      <c r="E107" s="1008" t="s">
        <v>828</v>
      </c>
      <c r="F107" s="1301">
        <v>4655</v>
      </c>
      <c r="G107" s="1310">
        <f>H107</f>
        <v>1840</v>
      </c>
      <c r="H107" s="1310">
        <f>[3]turq!F111</f>
        <v>1840</v>
      </c>
      <c r="I107" s="1310"/>
    </row>
    <row r="108" spans="1:9" ht="25.5" customHeight="1">
      <c r="A108" s="1300"/>
      <c r="B108" s="1308"/>
      <c r="C108" s="1309"/>
      <c r="D108" s="1309"/>
      <c r="E108" s="1301" t="s">
        <v>1011</v>
      </c>
      <c r="F108" s="1301">
        <v>4657</v>
      </c>
      <c r="G108" s="1310">
        <f t="shared" si="2"/>
        <v>0</v>
      </c>
      <c r="H108" s="1310">
        <f>+[3]turq!F113</f>
        <v>0</v>
      </c>
      <c r="I108" s="1310"/>
    </row>
    <row r="109" spans="1:9" ht="27">
      <c r="A109" s="1300"/>
      <c r="B109" s="1308"/>
      <c r="C109" s="1309"/>
      <c r="D109" s="1309"/>
      <c r="E109" s="1311" t="s">
        <v>1012</v>
      </c>
      <c r="F109" s="1311" t="s">
        <v>859</v>
      </c>
      <c r="G109" s="1310">
        <f t="shared" si="2"/>
        <v>200</v>
      </c>
      <c r="H109" s="1310">
        <f>[3]turq!F133</f>
        <v>200</v>
      </c>
      <c r="I109" s="1310"/>
    </row>
    <row r="110" spans="1:9" ht="15" customHeight="1">
      <c r="A110" s="1300"/>
      <c r="B110" s="1308"/>
      <c r="C110" s="1309"/>
      <c r="D110" s="1309"/>
      <c r="E110" s="1301" t="s">
        <v>864</v>
      </c>
      <c r="F110" s="1301">
        <v>4823</v>
      </c>
      <c r="G110" s="1310">
        <f t="shared" si="2"/>
        <v>3000</v>
      </c>
      <c r="H110" s="1310">
        <f>[3]turq!F137</f>
        <v>3000</v>
      </c>
      <c r="I110" s="1310"/>
    </row>
    <row r="111" spans="1:9" ht="12" customHeight="1">
      <c r="A111" s="1300"/>
      <c r="B111" s="1308"/>
      <c r="C111" s="1309"/>
      <c r="D111" s="1309"/>
      <c r="E111" s="1301" t="s">
        <v>1013</v>
      </c>
      <c r="F111" s="1301">
        <v>5111</v>
      </c>
      <c r="G111" s="1310">
        <f t="shared" si="2"/>
        <v>0</v>
      </c>
      <c r="H111" s="1310"/>
      <c r="I111" s="1310">
        <f>[3]turq!F152</f>
        <v>0</v>
      </c>
    </row>
    <row r="112" spans="1:9" ht="15" customHeight="1">
      <c r="A112" s="1300"/>
      <c r="B112" s="1308"/>
      <c r="C112" s="1309"/>
      <c r="D112" s="1309"/>
      <c r="E112" s="1301" t="s">
        <v>1014</v>
      </c>
      <c r="F112" s="1301">
        <v>5112</v>
      </c>
      <c r="G112" s="1310">
        <f t="shared" si="2"/>
        <v>10000</v>
      </c>
      <c r="H112" s="1310"/>
      <c r="I112" s="1310">
        <f>[3]turq!F153</f>
        <v>10000</v>
      </c>
    </row>
    <row r="113" spans="1:9" ht="15.75" customHeight="1">
      <c r="A113" s="1300"/>
      <c r="B113" s="1308"/>
      <c r="C113" s="1309"/>
      <c r="D113" s="1309"/>
      <c r="E113" s="1301" t="s">
        <v>1005</v>
      </c>
      <c r="F113" s="1301">
        <v>5113</v>
      </c>
      <c r="G113" s="1310">
        <f t="shared" si="2"/>
        <v>0</v>
      </c>
      <c r="H113" s="1310"/>
      <c r="I113" s="1310">
        <f>[3]turq!F154</f>
        <v>0</v>
      </c>
    </row>
    <row r="114" spans="1:9" ht="12" customHeight="1">
      <c r="A114" s="1300"/>
      <c r="B114" s="1308"/>
      <c r="C114" s="1309"/>
      <c r="D114" s="1309"/>
      <c r="E114" s="1301" t="s">
        <v>1015</v>
      </c>
      <c r="F114" s="1301">
        <v>5121</v>
      </c>
      <c r="G114" s="1310">
        <f t="shared" si="2"/>
        <v>0</v>
      </c>
      <c r="H114" s="1310"/>
      <c r="I114" s="1310">
        <f>[3]turq!F155</f>
        <v>0</v>
      </c>
    </row>
    <row r="115" spans="1:9" ht="11.25" customHeight="1">
      <c r="A115" s="1300"/>
      <c r="B115" s="1308"/>
      <c r="C115" s="1309"/>
      <c r="D115" s="1309"/>
      <c r="E115" s="1301" t="s">
        <v>1003</v>
      </c>
      <c r="F115" s="1301">
        <v>5122</v>
      </c>
      <c r="G115" s="1310">
        <f t="shared" si="2"/>
        <v>250</v>
      </c>
      <c r="H115" s="1310"/>
      <c r="I115" s="1310">
        <f>[3]turq!F156</f>
        <v>250</v>
      </c>
    </row>
    <row r="116" spans="1:9" ht="12" customHeight="1">
      <c r="A116" s="1300"/>
      <c r="B116" s="1308"/>
      <c r="C116" s="1309"/>
      <c r="D116" s="1309"/>
      <c r="E116" s="1301" t="s">
        <v>1004</v>
      </c>
      <c r="F116" s="1301">
        <v>5129</v>
      </c>
      <c r="G116" s="1310">
        <f>H116+I116</f>
        <v>0</v>
      </c>
      <c r="H116" s="1310"/>
      <c r="I116" s="1310">
        <f>[3]turq!F157</f>
        <v>0</v>
      </c>
    </row>
    <row r="117" spans="1:9" ht="15.75" hidden="1" customHeight="1">
      <c r="A117" s="1300"/>
      <c r="B117" s="1308"/>
      <c r="C117" s="1309"/>
      <c r="D117" s="1309"/>
      <c r="E117" s="1301" t="s">
        <v>1007</v>
      </c>
      <c r="F117" s="1301">
        <v>5134</v>
      </c>
      <c r="G117" s="1310">
        <f t="shared" si="2"/>
        <v>300</v>
      </c>
      <c r="H117" s="1310"/>
      <c r="I117" s="1310">
        <f>[3]turq!F161</f>
        <v>300</v>
      </c>
    </row>
    <row r="118" spans="1:9" ht="11.25" hidden="1" customHeight="1">
      <c r="A118" s="1300">
        <v>2170</v>
      </c>
      <c r="B118" s="1293" t="s">
        <v>187</v>
      </c>
      <c r="C118" s="1294">
        <v>7</v>
      </c>
      <c r="D118" s="1294">
        <v>0</v>
      </c>
      <c r="E118" s="1303" t="s">
        <v>230</v>
      </c>
      <c r="F118" s="1303"/>
      <c r="G118" s="1302"/>
      <c r="H118" s="1302"/>
      <c r="I118" s="1302"/>
    </row>
    <row r="119" spans="1:9" s="1306" customFormat="1" ht="11.25" hidden="1" customHeight="1">
      <c r="A119" s="1300"/>
      <c r="B119" s="1293"/>
      <c r="C119" s="1294"/>
      <c r="D119" s="1294"/>
      <c r="E119" s="1301" t="s">
        <v>194</v>
      </c>
      <c r="F119" s="1301"/>
      <c r="G119" s="1307"/>
      <c r="H119" s="1307"/>
      <c r="I119" s="1307"/>
    </row>
    <row r="120" spans="1:9" ht="11.25" hidden="1" customHeight="1">
      <c r="A120" s="1300">
        <v>2171</v>
      </c>
      <c r="B120" s="1308" t="s">
        <v>187</v>
      </c>
      <c r="C120" s="1309">
        <v>7</v>
      </c>
      <c r="D120" s="1309">
        <v>1</v>
      </c>
      <c r="E120" s="1301" t="s">
        <v>230</v>
      </c>
      <c r="F120" s="1301"/>
      <c r="G120" s="1302"/>
      <c r="H120" s="1302"/>
      <c r="I120" s="1302"/>
    </row>
    <row r="121" spans="1:9" ht="11.25" hidden="1" customHeight="1">
      <c r="A121" s="1300"/>
      <c r="B121" s="1308"/>
      <c r="C121" s="1309"/>
      <c r="D121" s="1309"/>
      <c r="E121" s="1301" t="s">
        <v>989</v>
      </c>
      <c r="F121" s="1301"/>
      <c r="G121" s="1302"/>
      <c r="H121" s="1302"/>
      <c r="I121" s="1302"/>
    </row>
    <row r="122" spans="1:9" ht="11.25" hidden="1" customHeight="1">
      <c r="A122" s="1300"/>
      <c r="B122" s="1308"/>
      <c r="C122" s="1309"/>
      <c r="D122" s="1309"/>
      <c r="E122" s="1301" t="s">
        <v>1006</v>
      </c>
      <c r="F122" s="1301"/>
      <c r="G122" s="1302"/>
      <c r="H122" s="1302"/>
      <c r="I122" s="1302"/>
    </row>
    <row r="123" spans="1:9" ht="11.25" hidden="1" customHeight="1">
      <c r="A123" s="1300"/>
      <c r="B123" s="1308"/>
      <c r="C123" s="1309"/>
      <c r="D123" s="1309"/>
      <c r="E123" s="1301" t="s">
        <v>1006</v>
      </c>
      <c r="F123" s="1301"/>
      <c r="G123" s="1302"/>
      <c r="H123" s="1302"/>
      <c r="I123" s="1302"/>
    </row>
    <row r="124" spans="1:9" ht="11.25" hidden="1" customHeight="1">
      <c r="A124" s="1300">
        <v>2180</v>
      </c>
      <c r="B124" s="1293" t="s">
        <v>187</v>
      </c>
      <c r="C124" s="1294">
        <v>8</v>
      </c>
      <c r="D124" s="1294">
        <v>0</v>
      </c>
      <c r="E124" s="1303" t="s">
        <v>232</v>
      </c>
      <c r="F124" s="1303"/>
      <c r="G124" s="1302"/>
      <c r="H124" s="1302"/>
      <c r="I124" s="1302"/>
    </row>
    <row r="125" spans="1:9" s="1306" customFormat="1" ht="11.25" hidden="1" customHeight="1">
      <c r="A125" s="1300"/>
      <c r="B125" s="1293"/>
      <c r="C125" s="1294"/>
      <c r="D125" s="1294"/>
      <c r="E125" s="1301" t="s">
        <v>194</v>
      </c>
      <c r="F125" s="1301"/>
      <c r="G125" s="1307"/>
      <c r="H125" s="1307"/>
      <c r="I125" s="1307"/>
    </row>
    <row r="126" spans="1:9" ht="11.25" hidden="1" customHeight="1">
      <c r="A126" s="1300">
        <v>2181</v>
      </c>
      <c r="B126" s="1308" t="s">
        <v>187</v>
      </c>
      <c r="C126" s="1309">
        <v>8</v>
      </c>
      <c r="D126" s="1309">
        <v>1</v>
      </c>
      <c r="E126" s="1301" t="s">
        <v>232</v>
      </c>
      <c r="F126" s="1301"/>
      <c r="G126" s="1302"/>
      <c r="H126" s="1302"/>
      <c r="I126" s="1302"/>
    </row>
    <row r="127" spans="1:9" ht="11.25" hidden="1" customHeight="1">
      <c r="A127" s="1300"/>
      <c r="B127" s="1308"/>
      <c r="C127" s="1309"/>
      <c r="D127" s="1309"/>
      <c r="E127" s="1301" t="s">
        <v>194</v>
      </c>
      <c r="F127" s="1301"/>
      <c r="G127" s="1302"/>
      <c r="H127" s="1302"/>
      <c r="I127" s="1302"/>
    </row>
    <row r="128" spans="1:9" ht="11.25" hidden="1" customHeight="1">
      <c r="A128" s="1300">
        <v>2182</v>
      </c>
      <c r="B128" s="1308" t="s">
        <v>187</v>
      </c>
      <c r="C128" s="1309">
        <v>8</v>
      </c>
      <c r="D128" s="1309">
        <v>1</v>
      </c>
      <c r="E128" s="1301" t="s">
        <v>235</v>
      </c>
      <c r="F128" s="1301"/>
      <c r="G128" s="1302"/>
      <c r="H128" s="1302"/>
      <c r="I128" s="1302"/>
    </row>
    <row r="129" spans="1:9" ht="11.25" hidden="1" customHeight="1">
      <c r="A129" s="1300">
        <v>2183</v>
      </c>
      <c r="B129" s="1308" t="s">
        <v>187</v>
      </c>
      <c r="C129" s="1309">
        <v>8</v>
      </c>
      <c r="D129" s="1309">
        <v>1</v>
      </c>
      <c r="E129" s="1301" t="s">
        <v>236</v>
      </c>
      <c r="F129" s="1301"/>
      <c r="G129" s="1302"/>
      <c r="H129" s="1302"/>
      <c r="I129" s="1302"/>
    </row>
    <row r="130" spans="1:9" ht="11.25" hidden="1" customHeight="1">
      <c r="A130" s="1300">
        <v>2184</v>
      </c>
      <c r="B130" s="1308" t="s">
        <v>187</v>
      </c>
      <c r="C130" s="1309">
        <v>8</v>
      </c>
      <c r="D130" s="1309">
        <v>1</v>
      </c>
      <c r="E130" s="1301" t="s">
        <v>237</v>
      </c>
      <c r="F130" s="1301"/>
      <c r="G130" s="1302"/>
      <c r="H130" s="1302"/>
      <c r="I130" s="1302"/>
    </row>
    <row r="131" spans="1:9" ht="11.25" hidden="1" customHeight="1">
      <c r="A131" s="1300"/>
      <c r="B131" s="1308"/>
      <c r="C131" s="1309"/>
      <c r="D131" s="1309"/>
      <c r="E131" s="1301" t="s">
        <v>989</v>
      </c>
      <c r="F131" s="1301"/>
      <c r="G131" s="1302"/>
      <c r="H131" s="1302"/>
      <c r="I131" s="1302"/>
    </row>
    <row r="132" spans="1:9" ht="11.25" hidden="1" customHeight="1">
      <c r="A132" s="1300"/>
      <c r="B132" s="1308"/>
      <c r="C132" s="1309"/>
      <c r="D132" s="1309"/>
      <c r="E132" s="1301" t="s">
        <v>1006</v>
      </c>
      <c r="F132" s="1301"/>
      <c r="G132" s="1302"/>
      <c r="H132" s="1302"/>
      <c r="I132" s="1302"/>
    </row>
    <row r="133" spans="1:9" ht="11.25" hidden="1" customHeight="1">
      <c r="A133" s="1300"/>
      <c r="B133" s="1308"/>
      <c r="C133" s="1309"/>
      <c r="D133" s="1309"/>
      <c r="E133" s="1301" t="s">
        <v>1006</v>
      </c>
      <c r="F133" s="1301"/>
      <c r="G133" s="1302"/>
      <c r="H133" s="1302"/>
      <c r="I133" s="1302"/>
    </row>
    <row r="134" spans="1:9" s="1298" customFormat="1" ht="11.25" hidden="1" customHeight="1">
      <c r="A134" s="1292">
        <v>2200</v>
      </c>
      <c r="B134" s="1293" t="s">
        <v>238</v>
      </c>
      <c r="C134" s="1294">
        <v>0</v>
      </c>
      <c r="D134" s="1294">
        <v>0</v>
      </c>
      <c r="E134" s="1295" t="s">
        <v>1016</v>
      </c>
      <c r="F134" s="1295"/>
      <c r="G134" s="1287"/>
      <c r="H134" s="1287"/>
      <c r="I134" s="1287"/>
    </row>
    <row r="135" spans="1:9" ht="11.25" hidden="1" customHeight="1">
      <c r="A135" s="1300"/>
      <c r="B135" s="1293"/>
      <c r="C135" s="1294"/>
      <c r="D135" s="1294"/>
      <c r="E135" s="1301" t="s">
        <v>191</v>
      </c>
      <c r="F135" s="1301"/>
      <c r="G135" s="1302"/>
      <c r="H135" s="1302"/>
      <c r="I135" s="1302"/>
    </row>
    <row r="136" spans="1:9" ht="11.25" hidden="1" customHeight="1">
      <c r="A136" s="1300">
        <v>2210</v>
      </c>
      <c r="B136" s="1293" t="s">
        <v>238</v>
      </c>
      <c r="C136" s="1309">
        <v>1</v>
      </c>
      <c r="D136" s="1309">
        <v>0</v>
      </c>
      <c r="E136" s="1303" t="s">
        <v>241</v>
      </c>
      <c r="F136" s="1303"/>
      <c r="G136" s="1302"/>
      <c r="H136" s="1302"/>
      <c r="I136" s="1302"/>
    </row>
    <row r="137" spans="1:9" s="1306" customFormat="1" ht="11.25" hidden="1" customHeight="1">
      <c r="A137" s="1300"/>
      <c r="B137" s="1293"/>
      <c r="C137" s="1294"/>
      <c r="D137" s="1294"/>
      <c r="E137" s="1301" t="s">
        <v>194</v>
      </c>
      <c r="F137" s="1301"/>
      <c r="G137" s="1307"/>
      <c r="H137" s="1307"/>
      <c r="I137" s="1307"/>
    </row>
    <row r="138" spans="1:9" ht="11.25" hidden="1" customHeight="1">
      <c r="A138" s="1300">
        <v>2211</v>
      </c>
      <c r="B138" s="1308" t="s">
        <v>238</v>
      </c>
      <c r="C138" s="1309">
        <v>1</v>
      </c>
      <c r="D138" s="1309">
        <v>1</v>
      </c>
      <c r="E138" s="1301" t="s">
        <v>243</v>
      </c>
      <c r="F138" s="1301"/>
      <c r="G138" s="1302"/>
      <c r="H138" s="1302"/>
      <c r="I138" s="1302"/>
    </row>
    <row r="139" spans="1:9" ht="11.25" hidden="1" customHeight="1">
      <c r="A139" s="1300"/>
      <c r="B139" s="1308"/>
      <c r="C139" s="1309"/>
      <c r="D139" s="1309"/>
      <c r="E139" s="1301" t="s">
        <v>989</v>
      </c>
      <c r="F139" s="1301"/>
      <c r="G139" s="1302"/>
      <c r="H139" s="1302"/>
      <c r="I139" s="1302"/>
    </row>
    <row r="140" spans="1:9" ht="11.25" hidden="1" customHeight="1">
      <c r="A140" s="1300"/>
      <c r="B140" s="1308"/>
      <c r="C140" s="1309"/>
      <c r="D140" s="1309"/>
      <c r="E140" s="1301" t="s">
        <v>1006</v>
      </c>
      <c r="F140" s="1301"/>
      <c r="G140" s="1302"/>
      <c r="H140" s="1302"/>
      <c r="I140" s="1302"/>
    </row>
    <row r="141" spans="1:9" ht="11.25" hidden="1" customHeight="1">
      <c r="A141" s="1300"/>
      <c r="B141" s="1308"/>
      <c r="C141" s="1309"/>
      <c r="D141" s="1309"/>
      <c r="E141" s="1301" t="s">
        <v>1006</v>
      </c>
      <c r="F141" s="1301"/>
      <c r="G141" s="1302"/>
      <c r="H141" s="1302"/>
      <c r="I141" s="1302"/>
    </row>
    <row r="142" spans="1:9" ht="11.25" hidden="1" customHeight="1">
      <c r="A142" s="1300">
        <v>2220</v>
      </c>
      <c r="B142" s="1293" t="s">
        <v>238</v>
      </c>
      <c r="C142" s="1294">
        <v>2</v>
      </c>
      <c r="D142" s="1294">
        <v>0</v>
      </c>
      <c r="E142" s="1303" t="s">
        <v>244</v>
      </c>
      <c r="F142" s="1303"/>
      <c r="G142" s="1302"/>
      <c r="H142" s="1302"/>
      <c r="I142" s="1302"/>
    </row>
    <row r="143" spans="1:9" s="1306" customFormat="1" ht="11.25" hidden="1" customHeight="1">
      <c r="A143" s="1300"/>
      <c r="B143" s="1293"/>
      <c r="C143" s="1294"/>
      <c r="D143" s="1294"/>
      <c r="E143" s="1301" t="s">
        <v>194</v>
      </c>
      <c r="F143" s="1301"/>
      <c r="G143" s="1307"/>
      <c r="H143" s="1307"/>
      <c r="I143" s="1307"/>
    </row>
    <row r="144" spans="1:9" ht="11.25" hidden="1" customHeight="1">
      <c r="A144" s="1300">
        <v>2221</v>
      </c>
      <c r="B144" s="1308" t="s">
        <v>238</v>
      </c>
      <c r="C144" s="1309">
        <v>2</v>
      </c>
      <c r="D144" s="1309">
        <v>1</v>
      </c>
      <c r="E144" s="1301" t="s">
        <v>247</v>
      </c>
      <c r="F144" s="1301"/>
      <c r="G144" s="1302"/>
      <c r="H144" s="1302"/>
      <c r="I144" s="1302"/>
    </row>
    <row r="145" spans="1:9" ht="11.25" hidden="1" customHeight="1">
      <c r="A145" s="1300"/>
      <c r="B145" s="1308"/>
      <c r="C145" s="1309"/>
      <c r="D145" s="1309"/>
      <c r="E145" s="1301" t="s">
        <v>989</v>
      </c>
      <c r="F145" s="1301"/>
      <c r="G145" s="1302"/>
      <c r="H145" s="1302"/>
      <c r="I145" s="1302"/>
    </row>
    <row r="146" spans="1:9" ht="11.25" hidden="1" customHeight="1">
      <c r="A146" s="1300"/>
      <c r="B146" s="1308"/>
      <c r="C146" s="1309"/>
      <c r="D146" s="1309"/>
      <c r="E146" s="1301" t="s">
        <v>1006</v>
      </c>
      <c r="F146" s="1301"/>
      <c r="G146" s="1302"/>
      <c r="H146" s="1302"/>
      <c r="I146" s="1302"/>
    </row>
    <row r="147" spans="1:9" ht="11.25" hidden="1" customHeight="1">
      <c r="A147" s="1300"/>
      <c r="B147" s="1308"/>
      <c r="C147" s="1309"/>
      <c r="D147" s="1309"/>
      <c r="E147" s="1301" t="s">
        <v>1006</v>
      </c>
      <c r="F147" s="1301"/>
      <c r="G147" s="1302"/>
      <c r="H147" s="1302"/>
      <c r="I147" s="1302"/>
    </row>
    <row r="148" spans="1:9" ht="11.25" hidden="1" customHeight="1">
      <c r="A148" s="1300">
        <v>2230</v>
      </c>
      <c r="B148" s="1293" t="s">
        <v>238</v>
      </c>
      <c r="C148" s="1309">
        <v>3</v>
      </c>
      <c r="D148" s="1309">
        <v>0</v>
      </c>
      <c r="E148" s="1303" t="s">
        <v>248</v>
      </c>
      <c r="F148" s="1303"/>
      <c r="G148" s="1302"/>
      <c r="H148" s="1302"/>
      <c r="I148" s="1302"/>
    </row>
    <row r="149" spans="1:9" s="1306" customFormat="1" ht="11.25" hidden="1" customHeight="1">
      <c r="A149" s="1300"/>
      <c r="B149" s="1293"/>
      <c r="C149" s="1294"/>
      <c r="D149" s="1294"/>
      <c r="E149" s="1301" t="s">
        <v>194</v>
      </c>
      <c r="F149" s="1301"/>
      <c r="G149" s="1307"/>
      <c r="H149" s="1307"/>
      <c r="I149" s="1307"/>
    </row>
    <row r="150" spans="1:9" ht="11.25" hidden="1" customHeight="1">
      <c r="A150" s="1300">
        <v>2231</v>
      </c>
      <c r="B150" s="1308" t="s">
        <v>238</v>
      </c>
      <c r="C150" s="1309">
        <v>3</v>
      </c>
      <c r="D150" s="1309">
        <v>1</v>
      </c>
      <c r="E150" s="1301" t="s">
        <v>251</v>
      </c>
      <c r="F150" s="1301"/>
      <c r="G150" s="1302"/>
      <c r="H150" s="1302"/>
      <c r="I150" s="1302"/>
    </row>
    <row r="151" spans="1:9" ht="11.25" hidden="1" customHeight="1">
      <c r="A151" s="1300"/>
      <c r="B151" s="1308"/>
      <c r="C151" s="1309"/>
      <c r="D151" s="1309"/>
      <c r="E151" s="1301" t="s">
        <v>989</v>
      </c>
      <c r="F151" s="1301"/>
      <c r="G151" s="1302"/>
      <c r="H151" s="1302"/>
      <c r="I151" s="1302"/>
    </row>
    <row r="152" spans="1:9" ht="11.25" hidden="1" customHeight="1">
      <c r="A152" s="1300"/>
      <c r="B152" s="1308"/>
      <c r="C152" s="1309"/>
      <c r="D152" s="1309"/>
      <c r="E152" s="1301" t="s">
        <v>1006</v>
      </c>
      <c r="F152" s="1301"/>
      <c r="G152" s="1302"/>
      <c r="H152" s="1302"/>
      <c r="I152" s="1302"/>
    </row>
    <row r="153" spans="1:9" ht="11.25" hidden="1" customHeight="1">
      <c r="A153" s="1300"/>
      <c r="B153" s="1308"/>
      <c r="C153" s="1309"/>
      <c r="D153" s="1309"/>
      <c r="E153" s="1301" t="s">
        <v>1006</v>
      </c>
      <c r="F153" s="1301"/>
      <c r="G153" s="1302"/>
      <c r="H153" s="1302"/>
      <c r="I153" s="1302"/>
    </row>
    <row r="154" spans="1:9" ht="11.25" hidden="1" customHeight="1">
      <c r="A154" s="1300">
        <v>2240</v>
      </c>
      <c r="B154" s="1293" t="s">
        <v>238</v>
      </c>
      <c r="C154" s="1294">
        <v>4</v>
      </c>
      <c r="D154" s="1294">
        <v>0</v>
      </c>
      <c r="E154" s="1303" t="s">
        <v>252</v>
      </c>
      <c r="F154" s="1303"/>
      <c r="G154" s="1302"/>
      <c r="H154" s="1302"/>
      <c r="I154" s="1302"/>
    </row>
    <row r="155" spans="1:9" s="1306" customFormat="1" ht="11.25" hidden="1" customHeight="1">
      <c r="A155" s="1300"/>
      <c r="B155" s="1293"/>
      <c r="C155" s="1294"/>
      <c r="D155" s="1294"/>
      <c r="E155" s="1301" t="s">
        <v>194</v>
      </c>
      <c r="F155" s="1301"/>
      <c r="G155" s="1307"/>
      <c r="H155" s="1307"/>
      <c r="I155" s="1307"/>
    </row>
    <row r="156" spans="1:9" ht="11.25" hidden="1" customHeight="1">
      <c r="A156" s="1300">
        <v>2241</v>
      </c>
      <c r="B156" s="1308" t="s">
        <v>238</v>
      </c>
      <c r="C156" s="1309">
        <v>4</v>
      </c>
      <c r="D156" s="1309">
        <v>1</v>
      </c>
      <c r="E156" s="1301" t="s">
        <v>252</v>
      </c>
      <c r="F156" s="1301"/>
      <c r="G156" s="1302"/>
      <c r="H156" s="1302"/>
      <c r="I156" s="1302"/>
    </row>
    <row r="157" spans="1:9" s="1306" customFormat="1" ht="11.25" hidden="1" customHeight="1">
      <c r="A157" s="1300"/>
      <c r="B157" s="1293"/>
      <c r="C157" s="1294"/>
      <c r="D157" s="1294"/>
      <c r="E157" s="1301" t="s">
        <v>194</v>
      </c>
      <c r="F157" s="1301"/>
      <c r="G157" s="1307"/>
      <c r="H157" s="1307"/>
      <c r="I157" s="1307"/>
    </row>
    <row r="158" spans="1:9" ht="11.25" hidden="1" customHeight="1">
      <c r="A158" s="1300">
        <v>2250</v>
      </c>
      <c r="B158" s="1293" t="s">
        <v>238</v>
      </c>
      <c r="C158" s="1294">
        <v>5</v>
      </c>
      <c r="D158" s="1294">
        <v>0</v>
      </c>
      <c r="E158" s="1303" t="s">
        <v>255</v>
      </c>
      <c r="F158" s="1303"/>
      <c r="G158" s="1302"/>
      <c r="H158" s="1302"/>
      <c r="I158" s="1302"/>
    </row>
    <row r="159" spans="1:9" s="1306" customFormat="1" ht="11.25" hidden="1" customHeight="1">
      <c r="A159" s="1300"/>
      <c r="B159" s="1293"/>
      <c r="C159" s="1294"/>
      <c r="D159" s="1294"/>
      <c r="E159" s="1301" t="s">
        <v>194</v>
      </c>
      <c r="F159" s="1301"/>
      <c r="G159" s="1307"/>
      <c r="H159" s="1307"/>
      <c r="I159" s="1307"/>
    </row>
    <row r="160" spans="1:9" ht="11.25" hidden="1" customHeight="1">
      <c r="A160" s="1300">
        <v>2251</v>
      </c>
      <c r="B160" s="1308" t="s">
        <v>238</v>
      </c>
      <c r="C160" s="1309">
        <v>5</v>
      </c>
      <c r="D160" s="1309">
        <v>1</v>
      </c>
      <c r="E160" s="1301" t="s">
        <v>255</v>
      </c>
      <c r="F160" s="1301"/>
      <c r="G160" s="1302"/>
      <c r="H160" s="1302"/>
      <c r="I160" s="1302"/>
    </row>
    <row r="161" spans="1:9" ht="11.25" hidden="1" customHeight="1">
      <c r="A161" s="1300"/>
      <c r="B161" s="1308"/>
      <c r="C161" s="1309"/>
      <c r="D161" s="1309"/>
      <c r="E161" s="1301" t="s">
        <v>989</v>
      </c>
      <c r="F161" s="1301"/>
      <c r="G161" s="1302"/>
      <c r="H161" s="1302"/>
      <c r="I161" s="1302"/>
    </row>
    <row r="162" spans="1:9" ht="11.25" hidden="1" customHeight="1">
      <c r="A162" s="1300"/>
      <c r="B162" s="1308"/>
      <c r="C162" s="1309"/>
      <c r="D162" s="1309"/>
      <c r="E162" s="1301" t="s">
        <v>1006</v>
      </c>
      <c r="F162" s="1301"/>
      <c r="G162" s="1302"/>
      <c r="H162" s="1302"/>
      <c r="I162" s="1302"/>
    </row>
    <row r="163" spans="1:9" ht="11.25" hidden="1" customHeight="1">
      <c r="A163" s="1300"/>
      <c r="B163" s="1308"/>
      <c r="C163" s="1309"/>
      <c r="D163" s="1309"/>
      <c r="E163" s="1301" t="s">
        <v>1006</v>
      </c>
      <c r="F163" s="1301"/>
      <c r="G163" s="1302"/>
      <c r="H163" s="1302"/>
      <c r="I163" s="1302"/>
    </row>
    <row r="164" spans="1:9" s="1298" customFormat="1" ht="11.25" hidden="1" customHeight="1">
      <c r="A164" s="1292">
        <v>2300</v>
      </c>
      <c r="B164" s="1293" t="s">
        <v>257</v>
      </c>
      <c r="C164" s="1294">
        <v>0</v>
      </c>
      <c r="D164" s="1294">
        <v>0</v>
      </c>
      <c r="E164" s="1295" t="s">
        <v>1017</v>
      </c>
      <c r="F164" s="1295"/>
      <c r="G164" s="1287"/>
      <c r="H164" s="1287"/>
      <c r="I164" s="1287"/>
    </row>
    <row r="165" spans="1:9" ht="11.25" hidden="1" customHeight="1">
      <c r="A165" s="1300"/>
      <c r="B165" s="1293"/>
      <c r="C165" s="1294"/>
      <c r="D165" s="1294"/>
      <c r="E165" s="1301" t="s">
        <v>191</v>
      </c>
      <c r="F165" s="1301"/>
      <c r="G165" s="1302"/>
      <c r="H165" s="1302"/>
      <c r="I165" s="1302"/>
    </row>
    <row r="166" spans="1:9" ht="11.25" hidden="1" customHeight="1">
      <c r="A166" s="1300">
        <v>2310</v>
      </c>
      <c r="B166" s="1293" t="s">
        <v>257</v>
      </c>
      <c r="C166" s="1294">
        <v>1</v>
      </c>
      <c r="D166" s="1294">
        <v>0</v>
      </c>
      <c r="E166" s="1303" t="s">
        <v>261</v>
      </c>
      <c r="F166" s="1303"/>
      <c r="G166" s="1302"/>
      <c r="H166" s="1302"/>
      <c r="I166" s="1302"/>
    </row>
    <row r="167" spans="1:9" s="1306" customFormat="1" ht="11.25" hidden="1" customHeight="1">
      <c r="A167" s="1300"/>
      <c r="B167" s="1293"/>
      <c r="C167" s="1294"/>
      <c r="D167" s="1294"/>
      <c r="E167" s="1301" t="s">
        <v>194</v>
      </c>
      <c r="F167" s="1301"/>
      <c r="G167" s="1307"/>
      <c r="H167" s="1307"/>
      <c r="I167" s="1307"/>
    </row>
    <row r="168" spans="1:9" ht="11.25" hidden="1" customHeight="1">
      <c r="A168" s="1300">
        <v>2311</v>
      </c>
      <c r="B168" s="1308" t="s">
        <v>257</v>
      </c>
      <c r="C168" s="1309">
        <v>1</v>
      </c>
      <c r="D168" s="1309">
        <v>1</v>
      </c>
      <c r="E168" s="1301" t="s">
        <v>263</v>
      </c>
      <c r="F168" s="1301"/>
      <c r="G168" s="1302"/>
      <c r="H168" s="1302"/>
      <c r="I168" s="1302"/>
    </row>
    <row r="169" spans="1:9" ht="11.25" hidden="1" customHeight="1">
      <c r="A169" s="1300"/>
      <c r="B169" s="1308"/>
      <c r="C169" s="1309"/>
      <c r="D169" s="1309"/>
      <c r="E169" s="1301" t="s">
        <v>989</v>
      </c>
      <c r="F169" s="1301"/>
      <c r="G169" s="1302"/>
      <c r="H169" s="1302"/>
      <c r="I169" s="1302"/>
    </row>
    <row r="170" spans="1:9" ht="11.25" hidden="1" customHeight="1">
      <c r="A170" s="1300"/>
      <c r="B170" s="1308"/>
      <c r="C170" s="1309"/>
      <c r="D170" s="1309"/>
      <c r="E170" s="1301" t="s">
        <v>1006</v>
      </c>
      <c r="F170" s="1301"/>
      <c r="G170" s="1302"/>
      <c r="H170" s="1302"/>
      <c r="I170" s="1302"/>
    </row>
    <row r="171" spans="1:9" ht="11.25" hidden="1" customHeight="1">
      <c r="A171" s="1300"/>
      <c r="B171" s="1308"/>
      <c r="C171" s="1309"/>
      <c r="D171" s="1309"/>
      <c r="E171" s="1301" t="s">
        <v>1006</v>
      </c>
      <c r="F171" s="1301"/>
      <c r="G171" s="1302"/>
      <c r="H171" s="1302"/>
      <c r="I171" s="1302"/>
    </row>
    <row r="172" spans="1:9" ht="11.25" hidden="1" customHeight="1">
      <c r="A172" s="1300">
        <v>2312</v>
      </c>
      <c r="B172" s="1308" t="s">
        <v>257</v>
      </c>
      <c r="C172" s="1309">
        <v>1</v>
      </c>
      <c r="D172" s="1309">
        <v>2</v>
      </c>
      <c r="E172" s="1301" t="s">
        <v>264</v>
      </c>
      <c r="F172" s="1301"/>
      <c r="G172" s="1302"/>
      <c r="H172" s="1302"/>
      <c r="I172" s="1302"/>
    </row>
    <row r="173" spans="1:9" ht="11.25" hidden="1" customHeight="1">
      <c r="A173" s="1300"/>
      <c r="B173" s="1308"/>
      <c r="C173" s="1309"/>
      <c r="D173" s="1309"/>
      <c r="E173" s="1301" t="s">
        <v>989</v>
      </c>
      <c r="F173" s="1301"/>
      <c r="G173" s="1302"/>
      <c r="H173" s="1302"/>
      <c r="I173" s="1302"/>
    </row>
    <row r="174" spans="1:9" ht="11.25" hidden="1" customHeight="1">
      <c r="A174" s="1300"/>
      <c r="B174" s="1308"/>
      <c r="C174" s="1309"/>
      <c r="D174" s="1309"/>
      <c r="E174" s="1301" t="s">
        <v>1006</v>
      </c>
      <c r="F174" s="1301"/>
      <c r="G174" s="1302"/>
      <c r="H174" s="1302"/>
      <c r="I174" s="1302"/>
    </row>
    <row r="175" spans="1:9" ht="11.25" hidden="1" customHeight="1">
      <c r="A175" s="1300"/>
      <c r="B175" s="1308"/>
      <c r="C175" s="1309"/>
      <c r="D175" s="1309"/>
      <c r="E175" s="1301" t="s">
        <v>1006</v>
      </c>
      <c r="F175" s="1301"/>
      <c r="G175" s="1302"/>
      <c r="H175" s="1302"/>
      <c r="I175" s="1302"/>
    </row>
    <row r="176" spans="1:9" ht="11.25" hidden="1" customHeight="1">
      <c r="A176" s="1300">
        <v>2313</v>
      </c>
      <c r="B176" s="1308" t="s">
        <v>257</v>
      </c>
      <c r="C176" s="1309">
        <v>1</v>
      </c>
      <c r="D176" s="1309">
        <v>3</v>
      </c>
      <c r="E176" s="1301" t="s">
        <v>266</v>
      </c>
      <c r="F176" s="1301"/>
      <c r="G176" s="1302"/>
      <c r="H176" s="1302"/>
      <c r="I176" s="1302"/>
    </row>
    <row r="177" spans="1:9" ht="11.25" hidden="1" customHeight="1">
      <c r="A177" s="1300"/>
      <c r="B177" s="1308"/>
      <c r="C177" s="1309"/>
      <c r="D177" s="1309"/>
      <c r="E177" s="1301" t="s">
        <v>989</v>
      </c>
      <c r="F177" s="1301"/>
      <c r="G177" s="1302"/>
      <c r="H177" s="1302"/>
      <c r="I177" s="1302"/>
    </row>
    <row r="178" spans="1:9" ht="11.25" hidden="1" customHeight="1">
      <c r="A178" s="1300"/>
      <c r="B178" s="1308"/>
      <c r="C178" s="1309"/>
      <c r="D178" s="1309"/>
      <c r="E178" s="1301" t="s">
        <v>1006</v>
      </c>
      <c r="F178" s="1301"/>
      <c r="G178" s="1302"/>
      <c r="H178" s="1302"/>
      <c r="I178" s="1302"/>
    </row>
    <row r="179" spans="1:9" ht="11.25" hidden="1" customHeight="1">
      <c r="A179" s="1300"/>
      <c r="B179" s="1308"/>
      <c r="C179" s="1309"/>
      <c r="D179" s="1309"/>
      <c r="E179" s="1301" t="s">
        <v>1006</v>
      </c>
      <c r="F179" s="1301"/>
      <c r="G179" s="1302"/>
      <c r="H179" s="1302"/>
      <c r="I179" s="1302"/>
    </row>
    <row r="180" spans="1:9" ht="11.25" hidden="1" customHeight="1">
      <c r="A180" s="1300">
        <v>2320</v>
      </c>
      <c r="B180" s="1293" t="s">
        <v>257</v>
      </c>
      <c r="C180" s="1294">
        <v>2</v>
      </c>
      <c r="D180" s="1294">
        <v>0</v>
      </c>
      <c r="E180" s="1303" t="s">
        <v>267</v>
      </c>
      <c r="F180" s="1303"/>
      <c r="G180" s="1302"/>
      <c r="H180" s="1302"/>
      <c r="I180" s="1302"/>
    </row>
    <row r="181" spans="1:9" s="1306" customFormat="1" ht="11.25" hidden="1" customHeight="1">
      <c r="A181" s="1300"/>
      <c r="B181" s="1293"/>
      <c r="C181" s="1294"/>
      <c r="D181" s="1294"/>
      <c r="E181" s="1301" t="s">
        <v>194</v>
      </c>
      <c r="F181" s="1301"/>
      <c r="G181" s="1307"/>
      <c r="H181" s="1307"/>
      <c r="I181" s="1307"/>
    </row>
    <row r="182" spans="1:9" ht="11.25" hidden="1" customHeight="1">
      <c r="A182" s="1300">
        <v>2321</v>
      </c>
      <c r="B182" s="1308" t="s">
        <v>257</v>
      </c>
      <c r="C182" s="1309">
        <v>2</v>
      </c>
      <c r="D182" s="1309">
        <v>1</v>
      </c>
      <c r="E182" s="1301" t="s">
        <v>269</v>
      </c>
      <c r="F182" s="1301"/>
      <c r="G182" s="1302"/>
      <c r="H182" s="1302"/>
      <c r="I182" s="1302"/>
    </row>
    <row r="183" spans="1:9" ht="11.25" hidden="1" customHeight="1">
      <c r="A183" s="1300"/>
      <c r="B183" s="1308"/>
      <c r="C183" s="1309"/>
      <c r="D183" s="1309"/>
      <c r="E183" s="1301" t="s">
        <v>989</v>
      </c>
      <c r="F183" s="1301"/>
      <c r="G183" s="1302"/>
      <c r="H183" s="1302"/>
      <c r="I183" s="1302"/>
    </row>
    <row r="184" spans="1:9" ht="11.25" hidden="1" customHeight="1">
      <c r="A184" s="1300"/>
      <c r="B184" s="1308"/>
      <c r="C184" s="1309"/>
      <c r="D184" s="1309"/>
      <c r="E184" s="1301" t="s">
        <v>1006</v>
      </c>
      <c r="F184" s="1301"/>
      <c r="G184" s="1302"/>
      <c r="H184" s="1302"/>
      <c r="I184" s="1302"/>
    </row>
    <row r="185" spans="1:9" ht="11.25" hidden="1" customHeight="1">
      <c r="A185" s="1300"/>
      <c r="B185" s="1308"/>
      <c r="C185" s="1309"/>
      <c r="D185" s="1309"/>
      <c r="E185" s="1301" t="s">
        <v>1006</v>
      </c>
      <c r="F185" s="1301"/>
      <c r="G185" s="1302"/>
      <c r="H185" s="1302"/>
      <c r="I185" s="1302"/>
    </row>
    <row r="186" spans="1:9" ht="11.25" hidden="1" customHeight="1">
      <c r="A186" s="1300">
        <v>2330</v>
      </c>
      <c r="B186" s="1293" t="s">
        <v>257</v>
      </c>
      <c r="C186" s="1294">
        <v>3</v>
      </c>
      <c r="D186" s="1294">
        <v>0</v>
      </c>
      <c r="E186" s="1303" t="s">
        <v>270</v>
      </c>
      <c r="F186" s="1303"/>
      <c r="G186" s="1302"/>
      <c r="H186" s="1302"/>
      <c r="I186" s="1302"/>
    </row>
    <row r="187" spans="1:9" s="1306" customFormat="1" ht="11.25" hidden="1" customHeight="1">
      <c r="A187" s="1300"/>
      <c r="B187" s="1293"/>
      <c r="C187" s="1294"/>
      <c r="D187" s="1294"/>
      <c r="E187" s="1301" t="s">
        <v>194</v>
      </c>
      <c r="F187" s="1301"/>
      <c r="G187" s="1307"/>
      <c r="H187" s="1307"/>
      <c r="I187" s="1307"/>
    </row>
    <row r="188" spans="1:9" ht="11.25" hidden="1" customHeight="1">
      <c r="A188" s="1300">
        <v>2331</v>
      </c>
      <c r="B188" s="1308" t="s">
        <v>257</v>
      </c>
      <c r="C188" s="1309">
        <v>3</v>
      </c>
      <c r="D188" s="1309">
        <v>1</v>
      </c>
      <c r="E188" s="1301" t="s">
        <v>273</v>
      </c>
      <c r="F188" s="1301"/>
      <c r="G188" s="1302"/>
      <c r="H188" s="1302"/>
      <c r="I188" s="1302"/>
    </row>
    <row r="189" spans="1:9" ht="11.25" hidden="1" customHeight="1">
      <c r="A189" s="1300"/>
      <c r="B189" s="1308"/>
      <c r="C189" s="1309"/>
      <c r="D189" s="1309"/>
      <c r="E189" s="1301" t="s">
        <v>989</v>
      </c>
      <c r="F189" s="1301"/>
      <c r="G189" s="1302"/>
      <c r="H189" s="1302"/>
      <c r="I189" s="1302"/>
    </row>
    <row r="190" spans="1:9" ht="11.25" hidden="1" customHeight="1">
      <c r="A190" s="1300"/>
      <c r="B190" s="1308"/>
      <c r="C190" s="1309"/>
      <c r="D190" s="1309"/>
      <c r="E190" s="1301" t="s">
        <v>1006</v>
      </c>
      <c r="F190" s="1301"/>
      <c r="G190" s="1302"/>
      <c r="H190" s="1302"/>
      <c r="I190" s="1302"/>
    </row>
    <row r="191" spans="1:9" ht="11.25" hidden="1" customHeight="1">
      <c r="A191" s="1300"/>
      <c r="B191" s="1308"/>
      <c r="C191" s="1309"/>
      <c r="D191" s="1309"/>
      <c r="E191" s="1301" t="s">
        <v>1006</v>
      </c>
      <c r="F191" s="1301"/>
      <c r="G191" s="1302"/>
      <c r="H191" s="1302"/>
      <c r="I191" s="1302"/>
    </row>
    <row r="192" spans="1:9" ht="11.25" hidden="1" customHeight="1">
      <c r="A192" s="1300">
        <v>2332</v>
      </c>
      <c r="B192" s="1308" t="s">
        <v>257</v>
      </c>
      <c r="C192" s="1309">
        <v>3</v>
      </c>
      <c r="D192" s="1309">
        <v>2</v>
      </c>
      <c r="E192" s="1301" t="s">
        <v>274</v>
      </c>
      <c r="F192" s="1301"/>
      <c r="G192" s="1302"/>
      <c r="H192" s="1302"/>
      <c r="I192" s="1302"/>
    </row>
    <row r="193" spans="1:9" ht="11.25" hidden="1" customHeight="1">
      <c r="A193" s="1300"/>
      <c r="B193" s="1308"/>
      <c r="C193" s="1309"/>
      <c r="D193" s="1309"/>
      <c r="E193" s="1301" t="s">
        <v>989</v>
      </c>
      <c r="F193" s="1301"/>
      <c r="G193" s="1302"/>
      <c r="H193" s="1302"/>
      <c r="I193" s="1302"/>
    </row>
    <row r="194" spans="1:9" ht="11.25" hidden="1" customHeight="1">
      <c r="A194" s="1300"/>
      <c r="B194" s="1308"/>
      <c r="C194" s="1309"/>
      <c r="D194" s="1309"/>
      <c r="E194" s="1301" t="s">
        <v>1006</v>
      </c>
      <c r="F194" s="1301"/>
      <c r="G194" s="1302"/>
      <c r="H194" s="1302"/>
      <c r="I194" s="1302"/>
    </row>
    <row r="195" spans="1:9" ht="11.25" hidden="1" customHeight="1">
      <c r="A195" s="1300"/>
      <c r="B195" s="1308"/>
      <c r="C195" s="1309"/>
      <c r="D195" s="1309"/>
      <c r="E195" s="1301" t="s">
        <v>1006</v>
      </c>
      <c r="F195" s="1301"/>
      <c r="G195" s="1302"/>
      <c r="H195" s="1302"/>
      <c r="I195" s="1302"/>
    </row>
    <row r="196" spans="1:9" ht="11.25" hidden="1" customHeight="1">
      <c r="A196" s="1300">
        <v>2340</v>
      </c>
      <c r="B196" s="1293" t="s">
        <v>257</v>
      </c>
      <c r="C196" s="1294">
        <v>4</v>
      </c>
      <c r="D196" s="1294">
        <v>0</v>
      </c>
      <c r="E196" s="1303" t="s">
        <v>276</v>
      </c>
      <c r="F196" s="1303"/>
      <c r="G196" s="1302"/>
      <c r="H196" s="1302"/>
      <c r="I196" s="1302"/>
    </row>
    <row r="197" spans="1:9" s="1306" customFormat="1" ht="11.25" hidden="1" customHeight="1">
      <c r="A197" s="1300"/>
      <c r="B197" s="1293"/>
      <c r="C197" s="1294"/>
      <c r="D197" s="1294"/>
      <c r="E197" s="1301" t="s">
        <v>194</v>
      </c>
      <c r="F197" s="1301"/>
      <c r="G197" s="1307"/>
      <c r="H197" s="1307"/>
      <c r="I197" s="1307"/>
    </row>
    <row r="198" spans="1:9" ht="11.25" hidden="1" customHeight="1">
      <c r="A198" s="1300">
        <v>2341</v>
      </c>
      <c r="B198" s="1308" t="s">
        <v>257</v>
      </c>
      <c r="C198" s="1309">
        <v>4</v>
      </c>
      <c r="D198" s="1309">
        <v>1</v>
      </c>
      <c r="E198" s="1301" t="s">
        <v>276</v>
      </c>
      <c r="F198" s="1301"/>
      <c r="G198" s="1302"/>
      <c r="H198" s="1302"/>
      <c r="I198" s="1302"/>
    </row>
    <row r="199" spans="1:9" ht="11.25" hidden="1" customHeight="1">
      <c r="A199" s="1300"/>
      <c r="B199" s="1308"/>
      <c r="C199" s="1309"/>
      <c r="D199" s="1309"/>
      <c r="E199" s="1301" t="s">
        <v>989</v>
      </c>
      <c r="F199" s="1301"/>
      <c r="G199" s="1302"/>
      <c r="H199" s="1302"/>
      <c r="I199" s="1302"/>
    </row>
    <row r="200" spans="1:9" ht="11.25" hidden="1" customHeight="1">
      <c r="A200" s="1300"/>
      <c r="B200" s="1308"/>
      <c r="C200" s="1309"/>
      <c r="D200" s="1309"/>
      <c r="E200" s="1301" t="s">
        <v>1006</v>
      </c>
      <c r="F200" s="1301"/>
      <c r="G200" s="1302"/>
      <c r="H200" s="1302"/>
      <c r="I200" s="1302"/>
    </row>
    <row r="201" spans="1:9" ht="11.25" hidden="1" customHeight="1">
      <c r="A201" s="1300"/>
      <c r="B201" s="1308"/>
      <c r="C201" s="1309"/>
      <c r="D201" s="1309"/>
      <c r="E201" s="1301" t="s">
        <v>1006</v>
      </c>
      <c r="F201" s="1301"/>
      <c r="G201" s="1302"/>
      <c r="H201" s="1302"/>
      <c r="I201" s="1302"/>
    </row>
    <row r="202" spans="1:9" ht="11.25" hidden="1" customHeight="1">
      <c r="A202" s="1300">
        <v>2350</v>
      </c>
      <c r="B202" s="1293" t="s">
        <v>257</v>
      </c>
      <c r="C202" s="1294">
        <v>5</v>
      </c>
      <c r="D202" s="1294">
        <v>0</v>
      </c>
      <c r="E202" s="1303" t="s">
        <v>277</v>
      </c>
      <c r="F202" s="1303"/>
      <c r="G202" s="1302"/>
      <c r="H202" s="1302"/>
      <c r="I202" s="1302"/>
    </row>
    <row r="203" spans="1:9" s="1306" customFormat="1" ht="11.25" hidden="1" customHeight="1">
      <c r="A203" s="1300"/>
      <c r="B203" s="1293"/>
      <c r="C203" s="1294"/>
      <c r="D203" s="1294"/>
      <c r="E203" s="1301" t="s">
        <v>194</v>
      </c>
      <c r="F203" s="1301"/>
      <c r="G203" s="1307"/>
      <c r="H203" s="1307"/>
      <c r="I203" s="1307"/>
    </row>
    <row r="204" spans="1:9" ht="11.25" hidden="1" customHeight="1">
      <c r="A204" s="1300">
        <v>2351</v>
      </c>
      <c r="B204" s="1308" t="s">
        <v>257</v>
      </c>
      <c r="C204" s="1309">
        <v>5</v>
      </c>
      <c r="D204" s="1309">
        <v>1</v>
      </c>
      <c r="E204" s="1301" t="s">
        <v>279</v>
      </c>
      <c r="F204" s="1301"/>
      <c r="G204" s="1302"/>
      <c r="H204" s="1302"/>
      <c r="I204" s="1302"/>
    </row>
    <row r="205" spans="1:9" ht="11.25" hidden="1" customHeight="1">
      <c r="A205" s="1300"/>
      <c r="B205" s="1308"/>
      <c r="C205" s="1309"/>
      <c r="D205" s="1309"/>
      <c r="E205" s="1301" t="s">
        <v>989</v>
      </c>
      <c r="F205" s="1301"/>
      <c r="G205" s="1302"/>
      <c r="H205" s="1302"/>
      <c r="I205" s="1302"/>
    </row>
    <row r="206" spans="1:9" ht="11.25" hidden="1" customHeight="1">
      <c r="A206" s="1300"/>
      <c r="B206" s="1308"/>
      <c r="C206" s="1309"/>
      <c r="D206" s="1309"/>
      <c r="E206" s="1301" t="s">
        <v>1006</v>
      </c>
      <c r="F206" s="1301"/>
      <c r="G206" s="1302"/>
      <c r="H206" s="1302"/>
      <c r="I206" s="1302"/>
    </row>
    <row r="207" spans="1:9" ht="11.25" hidden="1" customHeight="1">
      <c r="A207" s="1300"/>
      <c r="B207" s="1308"/>
      <c r="C207" s="1309"/>
      <c r="D207" s="1309"/>
      <c r="E207" s="1301" t="s">
        <v>1006</v>
      </c>
      <c r="F207" s="1301"/>
      <c r="G207" s="1302"/>
      <c r="H207" s="1302"/>
      <c r="I207" s="1302"/>
    </row>
    <row r="208" spans="1:9" ht="11.25" hidden="1" customHeight="1">
      <c r="A208" s="1300">
        <v>2360</v>
      </c>
      <c r="B208" s="1293" t="s">
        <v>257</v>
      </c>
      <c r="C208" s="1294">
        <v>6</v>
      </c>
      <c r="D208" s="1294">
        <v>0</v>
      </c>
      <c r="E208" s="1303" t="s">
        <v>280</v>
      </c>
      <c r="F208" s="1303"/>
      <c r="G208" s="1302"/>
      <c r="H208" s="1302"/>
      <c r="I208" s="1302"/>
    </row>
    <row r="209" spans="1:9" s="1306" customFormat="1" ht="11.25" hidden="1" customHeight="1">
      <c r="A209" s="1300"/>
      <c r="B209" s="1293"/>
      <c r="C209" s="1294"/>
      <c r="D209" s="1294"/>
      <c r="E209" s="1301" t="s">
        <v>194</v>
      </c>
      <c r="F209" s="1301"/>
      <c r="G209" s="1307"/>
      <c r="H209" s="1307"/>
      <c r="I209" s="1307"/>
    </row>
    <row r="210" spans="1:9" ht="11.25" hidden="1" customHeight="1">
      <c r="A210" s="1300">
        <v>2361</v>
      </c>
      <c r="B210" s="1308" t="s">
        <v>257</v>
      </c>
      <c r="C210" s="1309">
        <v>6</v>
      </c>
      <c r="D210" s="1309">
        <v>1</v>
      </c>
      <c r="E210" s="1301" t="s">
        <v>280</v>
      </c>
      <c r="F210" s="1301"/>
      <c r="G210" s="1302"/>
      <c r="H210" s="1302"/>
      <c r="I210" s="1302"/>
    </row>
    <row r="211" spans="1:9" ht="11.25" hidden="1" customHeight="1">
      <c r="A211" s="1300"/>
      <c r="B211" s="1308"/>
      <c r="C211" s="1309"/>
      <c r="D211" s="1309"/>
      <c r="E211" s="1301" t="s">
        <v>989</v>
      </c>
      <c r="F211" s="1301"/>
      <c r="G211" s="1302"/>
      <c r="H211" s="1302"/>
      <c r="I211" s="1302"/>
    </row>
    <row r="212" spans="1:9" ht="11.25" hidden="1" customHeight="1">
      <c r="A212" s="1300"/>
      <c r="B212" s="1308"/>
      <c r="C212" s="1309"/>
      <c r="D212" s="1309"/>
      <c r="E212" s="1301" t="s">
        <v>1006</v>
      </c>
      <c r="F212" s="1301"/>
      <c r="G212" s="1302"/>
      <c r="H212" s="1302"/>
      <c r="I212" s="1302"/>
    </row>
    <row r="213" spans="1:9" ht="11.25" hidden="1" customHeight="1">
      <c r="A213" s="1300"/>
      <c r="B213" s="1308"/>
      <c r="C213" s="1309"/>
      <c r="D213" s="1309"/>
      <c r="E213" s="1301" t="s">
        <v>1006</v>
      </c>
      <c r="F213" s="1301"/>
      <c r="G213" s="1302"/>
      <c r="H213" s="1302"/>
      <c r="I213" s="1302"/>
    </row>
    <row r="214" spans="1:9" ht="11.25" hidden="1" customHeight="1">
      <c r="A214" s="1300">
        <v>2370</v>
      </c>
      <c r="B214" s="1293" t="s">
        <v>257</v>
      </c>
      <c r="C214" s="1294">
        <v>7</v>
      </c>
      <c r="D214" s="1294">
        <v>0</v>
      </c>
      <c r="E214" s="1303" t="s">
        <v>285</v>
      </c>
      <c r="F214" s="1303"/>
      <c r="G214" s="1302"/>
      <c r="H214" s="1302"/>
      <c r="I214" s="1302"/>
    </row>
    <row r="215" spans="1:9" s="1306" customFormat="1" ht="11.25" hidden="1" customHeight="1">
      <c r="A215" s="1300"/>
      <c r="B215" s="1293"/>
      <c r="C215" s="1294"/>
      <c r="D215" s="1294"/>
      <c r="E215" s="1301" t="s">
        <v>194</v>
      </c>
      <c r="F215" s="1301"/>
      <c r="G215" s="1307"/>
      <c r="H215" s="1307"/>
      <c r="I215" s="1307"/>
    </row>
    <row r="216" spans="1:9" ht="11.25" hidden="1" customHeight="1">
      <c r="A216" s="1300">
        <v>2371</v>
      </c>
      <c r="B216" s="1308" t="s">
        <v>257</v>
      </c>
      <c r="C216" s="1309">
        <v>7</v>
      </c>
      <c r="D216" s="1309">
        <v>1</v>
      </c>
      <c r="E216" s="1301" t="s">
        <v>285</v>
      </c>
      <c r="F216" s="1301"/>
      <c r="G216" s="1302"/>
      <c r="H216" s="1302"/>
      <c r="I216" s="1302"/>
    </row>
    <row r="217" spans="1:9" ht="11.25" hidden="1" customHeight="1">
      <c r="A217" s="1300"/>
      <c r="B217" s="1308"/>
      <c r="C217" s="1309"/>
      <c r="D217" s="1309"/>
      <c r="E217" s="1301" t="s">
        <v>989</v>
      </c>
      <c r="F217" s="1301"/>
      <c r="G217" s="1302"/>
      <c r="H217" s="1302"/>
      <c r="I217" s="1302"/>
    </row>
    <row r="218" spans="1:9" ht="11.25" hidden="1" customHeight="1">
      <c r="A218" s="1300"/>
      <c r="B218" s="1308"/>
      <c r="C218" s="1309"/>
      <c r="D218" s="1309"/>
      <c r="E218" s="1301" t="s">
        <v>1006</v>
      </c>
      <c r="F218" s="1301"/>
      <c r="G218" s="1302"/>
      <c r="H218" s="1302"/>
      <c r="I218" s="1302"/>
    </row>
    <row r="219" spans="1:9" ht="11.25" hidden="1" customHeight="1">
      <c r="A219" s="1300"/>
      <c r="B219" s="1308"/>
      <c r="C219" s="1309"/>
      <c r="D219" s="1309"/>
      <c r="E219" s="1301" t="s">
        <v>1006</v>
      </c>
      <c r="F219" s="1301"/>
      <c r="G219" s="1302"/>
      <c r="H219" s="1302"/>
      <c r="I219" s="1302"/>
    </row>
    <row r="220" spans="1:9" s="1298" customFormat="1" ht="13.5" customHeight="1">
      <c r="A220" s="1292">
        <v>2400</v>
      </c>
      <c r="B220" s="1293" t="s">
        <v>286</v>
      </c>
      <c r="C220" s="1294">
        <v>0</v>
      </c>
      <c r="D220" s="1294">
        <v>0</v>
      </c>
      <c r="E220" s="1295" t="s">
        <v>1018</v>
      </c>
      <c r="F220" s="1295"/>
      <c r="G220" s="1287">
        <f>H220+I220</f>
        <v>489850.43400000001</v>
      </c>
      <c r="H220" s="1287">
        <f>H222+H232+H252+H266+H280+H303+H309+H329+H353</f>
        <v>33026</v>
      </c>
      <c r="I220" s="1287">
        <f>I222+I232+I252+I266+I280+I303+I309+I329+I353</f>
        <v>456824.43400000001</v>
      </c>
    </row>
    <row r="221" spans="1:9" ht="12.75" customHeight="1">
      <c r="A221" s="1300"/>
      <c r="B221" s="1293"/>
      <c r="C221" s="1294"/>
      <c r="D221" s="1294"/>
      <c r="E221" s="1301" t="s">
        <v>191</v>
      </c>
      <c r="F221" s="1301"/>
      <c r="G221" s="1302"/>
      <c r="H221" s="1302"/>
      <c r="I221" s="1302"/>
    </row>
    <row r="222" spans="1:9" ht="21" customHeight="1">
      <c r="A222" s="1300">
        <v>2410</v>
      </c>
      <c r="B222" s="1293" t="s">
        <v>286</v>
      </c>
      <c r="C222" s="1294">
        <v>1</v>
      </c>
      <c r="D222" s="1294">
        <v>0</v>
      </c>
      <c r="E222" s="1303" t="s">
        <v>290</v>
      </c>
      <c r="F222" s="1303"/>
      <c r="G222" s="1310">
        <f>H222+I222</f>
        <v>0</v>
      </c>
      <c r="H222" s="1310">
        <f>H224+H228</f>
        <v>0</v>
      </c>
      <c r="I222" s="1310">
        <f>I224+I228</f>
        <v>0</v>
      </c>
    </row>
    <row r="223" spans="1:9" s="1306" customFormat="1" ht="11.25" customHeight="1">
      <c r="A223" s="1300"/>
      <c r="B223" s="1293"/>
      <c r="C223" s="1294"/>
      <c r="D223" s="1294"/>
      <c r="E223" s="1301" t="s">
        <v>194</v>
      </c>
      <c r="F223" s="1301"/>
      <c r="G223" s="1304"/>
      <c r="H223" s="1304"/>
      <c r="I223" s="1304"/>
    </row>
    <row r="224" spans="1:9" ht="32.25" hidden="1" customHeight="1">
      <c r="A224" s="1300">
        <v>2411</v>
      </c>
      <c r="B224" s="1308" t="s">
        <v>286</v>
      </c>
      <c r="C224" s="1309">
        <v>1</v>
      </c>
      <c r="D224" s="1309">
        <v>1</v>
      </c>
      <c r="E224" s="1301" t="s">
        <v>292</v>
      </c>
      <c r="F224" s="1301"/>
      <c r="G224" s="1310"/>
      <c r="H224" s="1310"/>
      <c r="I224" s="1310"/>
    </row>
    <row r="225" spans="1:9" ht="40.5" hidden="1">
      <c r="A225" s="1300"/>
      <c r="B225" s="1308"/>
      <c r="C225" s="1309"/>
      <c r="D225" s="1309"/>
      <c r="E225" s="1301" t="s">
        <v>989</v>
      </c>
      <c r="F225" s="1301"/>
      <c r="G225" s="1310"/>
      <c r="H225" s="1310"/>
      <c r="I225" s="1310"/>
    </row>
    <row r="226" spans="1:9" ht="15.75" hidden="1">
      <c r="A226" s="1300"/>
      <c r="B226" s="1308"/>
      <c r="C226" s="1309"/>
      <c r="D226" s="1309"/>
      <c r="E226" s="1301" t="s">
        <v>1006</v>
      </c>
      <c r="F226" s="1301"/>
      <c r="G226" s="1310"/>
      <c r="H226" s="1310"/>
      <c r="I226" s="1310"/>
    </row>
    <row r="227" spans="1:9" ht="15.75" hidden="1">
      <c r="A227" s="1300"/>
      <c r="B227" s="1308"/>
      <c r="C227" s="1309"/>
      <c r="D227" s="1309"/>
      <c r="E227" s="1301" t="s">
        <v>1006</v>
      </c>
      <c r="F227" s="1301"/>
      <c r="G227" s="1310"/>
      <c r="H227" s="1310"/>
      <c r="I227" s="1310"/>
    </row>
    <row r="228" spans="1:9" ht="27" hidden="1">
      <c r="A228" s="1300">
        <v>2412</v>
      </c>
      <c r="B228" s="1308" t="s">
        <v>286</v>
      </c>
      <c r="C228" s="1309">
        <v>1</v>
      </c>
      <c r="D228" s="1309">
        <v>2</v>
      </c>
      <c r="E228" s="1301" t="s">
        <v>293</v>
      </c>
      <c r="F228" s="1301"/>
      <c r="G228" s="1310"/>
      <c r="H228" s="1310"/>
      <c r="I228" s="1310"/>
    </row>
    <row r="229" spans="1:9" ht="40.5" hidden="1">
      <c r="A229" s="1300"/>
      <c r="B229" s="1308"/>
      <c r="C229" s="1309"/>
      <c r="D229" s="1309"/>
      <c r="E229" s="1301" t="s">
        <v>989</v>
      </c>
      <c r="F229" s="1301"/>
      <c r="G229" s="1310"/>
      <c r="H229" s="1310"/>
      <c r="I229" s="1310"/>
    </row>
    <row r="230" spans="1:9" ht="15.75" hidden="1">
      <c r="A230" s="1300"/>
      <c r="B230" s="1308"/>
      <c r="C230" s="1309"/>
      <c r="D230" s="1309"/>
      <c r="E230" s="1301" t="s">
        <v>1006</v>
      </c>
      <c r="F230" s="1301"/>
      <c r="G230" s="1310"/>
      <c r="H230" s="1310"/>
      <c r="I230" s="1310"/>
    </row>
    <row r="231" spans="1:9" ht="15.75" hidden="1">
      <c r="A231" s="1300"/>
      <c r="B231" s="1308"/>
      <c r="C231" s="1309"/>
      <c r="D231" s="1309"/>
      <c r="E231" s="1301" t="s">
        <v>1006</v>
      </c>
      <c r="F231" s="1301"/>
      <c r="G231" s="1310"/>
      <c r="H231" s="1310"/>
      <c r="I231" s="1310"/>
    </row>
    <row r="232" spans="1:9" ht="24.75" customHeight="1">
      <c r="A232" s="1300">
        <v>2420</v>
      </c>
      <c r="B232" s="1293" t="s">
        <v>286</v>
      </c>
      <c r="C232" s="1294">
        <v>2</v>
      </c>
      <c r="D232" s="1294">
        <v>0</v>
      </c>
      <c r="E232" s="1303" t="s">
        <v>295</v>
      </c>
      <c r="F232" s="1303"/>
      <c r="G232" s="1310">
        <f>H232+I232</f>
        <v>936</v>
      </c>
      <c r="H232" s="1310">
        <f>H234+H240+H244+H248</f>
        <v>936</v>
      </c>
      <c r="I232" s="1310">
        <f>I234+I240+I244+I248</f>
        <v>0</v>
      </c>
    </row>
    <row r="233" spans="1:9" s="1306" customFormat="1" ht="10.5" customHeight="1">
      <c r="A233" s="1300"/>
      <c r="B233" s="1293"/>
      <c r="C233" s="1294"/>
      <c r="D233" s="1294"/>
      <c r="E233" s="1316" t="s">
        <v>194</v>
      </c>
      <c r="F233" s="1301"/>
      <c r="G233" s="1304"/>
      <c r="H233" s="1304"/>
      <c r="I233" s="1304"/>
    </row>
    <row r="234" spans="1:9" ht="12" customHeight="1">
      <c r="A234" s="1300">
        <v>2421</v>
      </c>
      <c r="B234" s="1308" t="s">
        <v>286</v>
      </c>
      <c r="C234" s="1309">
        <v>2</v>
      </c>
      <c r="D234" s="1309">
        <v>1</v>
      </c>
      <c r="E234" s="1301" t="s">
        <v>298</v>
      </c>
      <c r="F234" s="1301"/>
      <c r="G234" s="1310">
        <f>H234+I234</f>
        <v>936</v>
      </c>
      <c r="H234" s="1310">
        <f>H236+H237+H238</f>
        <v>936</v>
      </c>
      <c r="I234" s="1310">
        <f>I239</f>
        <v>0</v>
      </c>
    </row>
    <row r="235" spans="1:9" ht="18" customHeight="1">
      <c r="A235" s="1300"/>
      <c r="B235" s="1308"/>
      <c r="C235" s="1309"/>
      <c r="D235" s="1309"/>
      <c r="E235" s="1316" t="s">
        <v>989</v>
      </c>
      <c r="F235" s="1301"/>
      <c r="G235" s="1310"/>
      <c r="H235" s="1310"/>
      <c r="I235" s="1310"/>
    </row>
    <row r="236" spans="1:9" ht="14.25" customHeight="1">
      <c r="A236" s="1300"/>
      <c r="B236" s="1308"/>
      <c r="C236" s="1309"/>
      <c r="D236" s="1309"/>
      <c r="E236" s="1301" t="s">
        <v>750</v>
      </c>
      <c r="F236" s="1301">
        <v>4241</v>
      </c>
      <c r="G236" s="1310">
        <f>H236+I236</f>
        <v>936</v>
      </c>
      <c r="H236" s="1310">
        <f>[3]gjuxatntes!F65</f>
        <v>936</v>
      </c>
      <c r="I236" s="1310"/>
    </row>
    <row r="237" spans="1:9" ht="13.5" customHeight="1">
      <c r="A237" s="1300"/>
      <c r="B237" s="1308"/>
      <c r="C237" s="1309"/>
      <c r="D237" s="1309"/>
      <c r="E237" s="1311" t="str">
        <f>[3]gjuxatntes!B77</f>
        <v xml:space="preserve"> -Հատուկ նպատակային այլ նյութեր</v>
      </c>
      <c r="F237" s="1311" t="s">
        <v>773</v>
      </c>
      <c r="G237" s="1310">
        <f>H237+I237</f>
        <v>0</v>
      </c>
      <c r="H237" s="1310">
        <f>[3]gjuxatntes!F77</f>
        <v>0</v>
      </c>
      <c r="I237" s="1310"/>
    </row>
    <row r="238" spans="1:9" ht="13.5" customHeight="1">
      <c r="A238" s="1300"/>
      <c r="B238" s="1308"/>
      <c r="C238" s="1309"/>
      <c r="D238" s="1309"/>
      <c r="E238" s="1317" t="s">
        <v>849</v>
      </c>
      <c r="F238" s="1311" t="s">
        <v>850</v>
      </c>
      <c r="G238" s="1310"/>
      <c r="H238" s="1310">
        <f>[3]gjuxatntes!F128</f>
        <v>0</v>
      </c>
      <c r="I238" s="1310"/>
    </row>
    <row r="239" spans="1:9" ht="12.75" customHeight="1">
      <c r="A239" s="1300"/>
      <c r="B239" s="1308"/>
      <c r="C239" s="1309"/>
      <c r="D239" s="1309"/>
      <c r="E239" s="1311" t="s">
        <v>1014</v>
      </c>
      <c r="F239" s="1311" t="s">
        <v>892</v>
      </c>
      <c r="G239" s="1310">
        <f>H239+I239</f>
        <v>0</v>
      </c>
      <c r="H239" s="1310"/>
      <c r="I239" s="1310">
        <f>[3]gjuxatntes!F154</f>
        <v>0</v>
      </c>
    </row>
    <row r="240" spans="1:9" ht="15.75" hidden="1">
      <c r="A240" s="1300">
        <v>2422</v>
      </c>
      <c r="B240" s="1308" t="s">
        <v>286</v>
      </c>
      <c r="C240" s="1309">
        <v>2</v>
      </c>
      <c r="D240" s="1309">
        <v>2</v>
      </c>
      <c r="E240" s="1301" t="s">
        <v>299</v>
      </c>
      <c r="F240" s="1301"/>
      <c r="G240" s="1302"/>
      <c r="H240" s="1302"/>
      <c r="I240" s="1302"/>
    </row>
    <row r="241" spans="1:9" ht="40.5" hidden="1">
      <c r="A241" s="1300"/>
      <c r="B241" s="1308"/>
      <c r="C241" s="1309"/>
      <c r="D241" s="1309"/>
      <c r="E241" s="1301" t="s">
        <v>989</v>
      </c>
      <c r="F241" s="1301"/>
      <c r="G241" s="1302"/>
      <c r="H241" s="1302"/>
      <c r="I241" s="1302"/>
    </row>
    <row r="242" spans="1:9" ht="15.75" hidden="1">
      <c r="A242" s="1300"/>
      <c r="B242" s="1308"/>
      <c r="C242" s="1309"/>
      <c r="D242" s="1309"/>
      <c r="E242" s="1301" t="s">
        <v>1006</v>
      </c>
      <c r="F242" s="1301"/>
      <c r="G242" s="1302"/>
      <c r="H242" s="1302"/>
      <c r="I242" s="1302"/>
    </row>
    <row r="243" spans="1:9" ht="15.75" hidden="1">
      <c r="A243" s="1300"/>
      <c r="B243" s="1308"/>
      <c r="C243" s="1309"/>
      <c r="D243" s="1309"/>
      <c r="E243" s="1301" t="s">
        <v>1006</v>
      </c>
      <c r="F243" s="1301"/>
      <c r="G243" s="1302"/>
      <c r="H243" s="1302"/>
      <c r="I243" s="1302"/>
    </row>
    <row r="244" spans="1:9" ht="15.75" hidden="1">
      <c r="A244" s="1300">
        <v>2423</v>
      </c>
      <c r="B244" s="1308" t="s">
        <v>286</v>
      </c>
      <c r="C244" s="1309">
        <v>2</v>
      </c>
      <c r="D244" s="1309">
        <v>3</v>
      </c>
      <c r="E244" s="1301" t="s">
        <v>301</v>
      </c>
      <c r="F244" s="1301"/>
      <c r="G244" s="1302"/>
      <c r="H244" s="1302"/>
      <c r="I244" s="1302"/>
    </row>
    <row r="245" spans="1:9" ht="40.5" hidden="1">
      <c r="A245" s="1300"/>
      <c r="B245" s="1308"/>
      <c r="C245" s="1309"/>
      <c r="D245" s="1309"/>
      <c r="E245" s="1301" t="s">
        <v>989</v>
      </c>
      <c r="F245" s="1301"/>
      <c r="G245" s="1302"/>
      <c r="H245" s="1302"/>
      <c r="I245" s="1302"/>
    </row>
    <row r="246" spans="1:9" ht="15.75" hidden="1">
      <c r="A246" s="1300"/>
      <c r="B246" s="1308"/>
      <c r="C246" s="1309"/>
      <c r="D246" s="1309"/>
      <c r="E246" s="1301" t="s">
        <v>1006</v>
      </c>
      <c r="F246" s="1301"/>
      <c r="G246" s="1302"/>
      <c r="H246" s="1302"/>
      <c r="I246" s="1302"/>
    </row>
    <row r="247" spans="1:9" ht="15.75" hidden="1">
      <c r="A247" s="1300"/>
      <c r="B247" s="1308"/>
      <c r="C247" s="1309"/>
      <c r="D247" s="1309"/>
      <c r="E247" s="1301" t="s">
        <v>1006</v>
      </c>
      <c r="F247" s="1301"/>
      <c r="G247" s="1302"/>
      <c r="H247" s="1302"/>
      <c r="I247" s="1302"/>
    </row>
    <row r="248" spans="1:9" ht="15.75" hidden="1">
      <c r="A248" s="1300">
        <v>2424</v>
      </c>
      <c r="B248" s="1308" t="s">
        <v>286</v>
      </c>
      <c r="C248" s="1309">
        <v>2</v>
      </c>
      <c r="D248" s="1309">
        <v>4</v>
      </c>
      <c r="E248" s="1301" t="s">
        <v>303</v>
      </c>
      <c r="F248" s="1301"/>
      <c r="G248" s="1302"/>
      <c r="H248" s="1302"/>
      <c r="I248" s="1302"/>
    </row>
    <row r="249" spans="1:9" ht="40.5" hidden="1">
      <c r="A249" s="1300"/>
      <c r="B249" s="1308"/>
      <c r="C249" s="1309"/>
      <c r="D249" s="1309"/>
      <c r="E249" s="1301" t="s">
        <v>989</v>
      </c>
      <c r="F249" s="1301"/>
      <c r="G249" s="1302"/>
      <c r="H249" s="1302"/>
      <c r="I249" s="1302"/>
    </row>
    <row r="250" spans="1:9" ht="15.75" hidden="1">
      <c r="A250" s="1300"/>
      <c r="B250" s="1308"/>
      <c r="C250" s="1309"/>
      <c r="D250" s="1309"/>
      <c r="E250" s="1301" t="s">
        <v>1006</v>
      </c>
      <c r="F250" s="1301"/>
      <c r="G250" s="1302"/>
      <c r="H250" s="1302"/>
      <c r="I250" s="1302"/>
    </row>
    <row r="251" spans="1:9" ht="15.75" hidden="1">
      <c r="A251" s="1300"/>
      <c r="B251" s="1308"/>
      <c r="C251" s="1309"/>
      <c r="D251" s="1309"/>
      <c r="E251" s="1301" t="s">
        <v>1006</v>
      </c>
      <c r="F251" s="1301"/>
      <c r="G251" s="1302"/>
      <c r="H251" s="1302"/>
      <c r="I251" s="1302"/>
    </row>
    <row r="252" spans="1:9" ht="15.75">
      <c r="A252" s="1300">
        <v>2430</v>
      </c>
      <c r="B252" s="1293" t="s">
        <v>286</v>
      </c>
      <c r="C252" s="1294">
        <v>3</v>
      </c>
      <c r="D252" s="1294">
        <v>0</v>
      </c>
      <c r="E252" s="1303" t="s">
        <v>305</v>
      </c>
      <c r="F252" s="1303"/>
      <c r="G252" s="1302">
        <f>H252+I252</f>
        <v>0</v>
      </c>
      <c r="H252" s="1302">
        <f>H254+H258+H262</f>
        <v>0</v>
      </c>
      <c r="I252" s="1302">
        <f>I254+I258+I262</f>
        <v>0</v>
      </c>
    </row>
    <row r="253" spans="1:9" s="1306" customFormat="1" ht="15.75" hidden="1" customHeight="1">
      <c r="A253" s="1300"/>
      <c r="B253" s="1293"/>
      <c r="C253" s="1294"/>
      <c r="D253" s="1294"/>
      <c r="E253" s="1301" t="s">
        <v>194</v>
      </c>
      <c r="F253" s="1301"/>
      <c r="G253" s="1307"/>
      <c r="H253" s="1307"/>
      <c r="I253" s="1307"/>
    </row>
    <row r="254" spans="1:9" ht="15.75" hidden="1">
      <c r="A254" s="1300">
        <v>2431</v>
      </c>
      <c r="B254" s="1308" t="s">
        <v>286</v>
      </c>
      <c r="C254" s="1309">
        <v>3</v>
      </c>
      <c r="D254" s="1309">
        <v>1</v>
      </c>
      <c r="E254" s="1301" t="s">
        <v>307</v>
      </c>
      <c r="F254" s="1301"/>
      <c r="G254" s="1302"/>
      <c r="H254" s="1302"/>
      <c r="I254" s="1302"/>
    </row>
    <row r="255" spans="1:9" ht="40.5" hidden="1">
      <c r="A255" s="1300"/>
      <c r="B255" s="1308"/>
      <c r="C255" s="1309"/>
      <c r="D255" s="1309"/>
      <c r="E255" s="1301" t="s">
        <v>989</v>
      </c>
      <c r="F255" s="1301"/>
      <c r="G255" s="1302"/>
      <c r="H255" s="1302"/>
      <c r="I255" s="1302"/>
    </row>
    <row r="256" spans="1:9" ht="15.75" hidden="1">
      <c r="A256" s="1300"/>
      <c r="B256" s="1308"/>
      <c r="C256" s="1309"/>
      <c r="D256" s="1309"/>
      <c r="E256" s="1301" t="s">
        <v>1006</v>
      </c>
      <c r="F256" s="1301"/>
      <c r="G256" s="1302"/>
      <c r="H256" s="1302"/>
      <c r="I256" s="1302"/>
    </row>
    <row r="257" spans="1:9" ht="15.75" hidden="1">
      <c r="A257" s="1300"/>
      <c r="B257" s="1308"/>
      <c r="C257" s="1309"/>
      <c r="D257" s="1309"/>
      <c r="E257" s="1301" t="s">
        <v>1006</v>
      </c>
      <c r="F257" s="1301"/>
      <c r="G257" s="1302"/>
      <c r="H257" s="1302"/>
      <c r="I257" s="1302"/>
    </row>
    <row r="258" spans="1:9" ht="15.75">
      <c r="A258" s="1300">
        <v>2432</v>
      </c>
      <c r="B258" s="1308" t="s">
        <v>286</v>
      </c>
      <c r="C258" s="1309">
        <v>3</v>
      </c>
      <c r="D258" s="1309">
        <v>2</v>
      </c>
      <c r="E258" s="1301" t="s">
        <v>308</v>
      </c>
      <c r="F258" s="1301"/>
      <c r="G258" s="1302">
        <f>G260+G261</f>
        <v>0</v>
      </c>
      <c r="H258" s="1302"/>
      <c r="I258" s="1302">
        <f>I261+I260</f>
        <v>0</v>
      </c>
    </row>
    <row r="259" spans="1:9" ht="40.5">
      <c r="A259" s="1300"/>
      <c r="B259" s="1308"/>
      <c r="C259" s="1309"/>
      <c r="D259" s="1309"/>
      <c r="E259" s="1301" t="s">
        <v>989</v>
      </c>
      <c r="F259" s="1301"/>
      <c r="G259" s="1302"/>
      <c r="H259" s="1302"/>
      <c r="I259" s="1302"/>
    </row>
    <row r="260" spans="1:9" ht="15.75">
      <c r="A260" s="1300"/>
      <c r="B260" s="1308"/>
      <c r="C260" s="1309"/>
      <c r="D260" s="1309"/>
      <c r="E260" s="1318" t="s">
        <v>1019</v>
      </c>
      <c r="F260" s="1301">
        <v>5112</v>
      </c>
      <c r="G260" s="1302">
        <f>H260+I260</f>
        <v>0</v>
      </c>
      <c r="H260" s="1302"/>
      <c r="I260" s="1302">
        <f>[3]gazafikacum!F140</f>
        <v>0</v>
      </c>
    </row>
    <row r="261" spans="1:9" ht="15.75">
      <c r="A261" s="1300"/>
      <c r="B261" s="1308"/>
      <c r="C261" s="1309"/>
      <c r="D261" s="1309"/>
      <c r="E261" s="1301" t="s">
        <v>1007</v>
      </c>
      <c r="F261" s="1301">
        <v>5134</v>
      </c>
      <c r="G261" s="1302">
        <f>H261+I261</f>
        <v>0</v>
      </c>
      <c r="H261" s="1302"/>
      <c r="I261" s="1302">
        <f>[3]gazafikacum!F146</f>
        <v>0</v>
      </c>
    </row>
    <row r="262" spans="1:9" ht="15.75" hidden="1">
      <c r="A262" s="1300">
        <v>2433</v>
      </c>
      <c r="B262" s="1308" t="s">
        <v>286</v>
      </c>
      <c r="C262" s="1309">
        <v>3</v>
      </c>
      <c r="D262" s="1309">
        <v>3</v>
      </c>
      <c r="E262" s="1301" t="s">
        <v>310</v>
      </c>
      <c r="F262" s="1301"/>
      <c r="G262" s="1302"/>
      <c r="H262" s="1302"/>
      <c r="I262" s="1302"/>
    </row>
    <row r="263" spans="1:9" ht="40.5" hidden="1">
      <c r="A263" s="1300"/>
      <c r="B263" s="1308"/>
      <c r="C263" s="1309"/>
      <c r="D263" s="1309"/>
      <c r="E263" s="1301" t="s">
        <v>989</v>
      </c>
      <c r="F263" s="1301"/>
      <c r="G263" s="1302"/>
      <c r="H263" s="1302"/>
      <c r="I263" s="1302"/>
    </row>
    <row r="264" spans="1:9" ht="15.75" hidden="1">
      <c r="A264" s="1300"/>
      <c r="B264" s="1308"/>
      <c r="C264" s="1309"/>
      <c r="D264" s="1309"/>
      <c r="E264" s="1301" t="s">
        <v>1006</v>
      </c>
      <c r="F264" s="1301"/>
      <c r="G264" s="1302"/>
      <c r="H264" s="1302"/>
      <c r="I264" s="1302"/>
    </row>
    <row r="265" spans="1:9" ht="15.75" hidden="1">
      <c r="A265" s="1300"/>
      <c r="B265" s="1308"/>
      <c r="C265" s="1309"/>
      <c r="D265" s="1309"/>
      <c r="E265" s="1301" t="s">
        <v>1006</v>
      </c>
      <c r="F265" s="1301"/>
      <c r="G265" s="1302"/>
      <c r="H265" s="1302"/>
      <c r="I265" s="1302"/>
    </row>
    <row r="266" spans="1:9" ht="30.75" hidden="1" customHeight="1">
      <c r="A266" s="1300">
        <v>2440</v>
      </c>
      <c r="B266" s="1293" t="s">
        <v>286</v>
      </c>
      <c r="C266" s="1294">
        <v>4</v>
      </c>
      <c r="D266" s="1294">
        <v>0</v>
      </c>
      <c r="E266" s="1303" t="s">
        <v>318</v>
      </c>
      <c r="F266" s="1303"/>
      <c r="G266" s="1302">
        <f>H266+I266</f>
        <v>0</v>
      </c>
      <c r="H266" s="1302">
        <f>H268+H272+H276</f>
        <v>0</v>
      </c>
      <c r="I266" s="1302">
        <f>I268+I272+I276</f>
        <v>0</v>
      </c>
    </row>
    <row r="267" spans="1:9" s="1306" customFormat="1" ht="10.5" hidden="1" customHeight="1">
      <c r="A267" s="1300"/>
      <c r="B267" s="1293"/>
      <c r="C267" s="1294"/>
      <c r="D267" s="1294"/>
      <c r="E267" s="1301" t="s">
        <v>194</v>
      </c>
      <c r="F267" s="1301"/>
      <c r="G267" s="1307"/>
      <c r="H267" s="1307"/>
      <c r="I267" s="1307"/>
    </row>
    <row r="268" spans="1:9" ht="34.5" hidden="1" customHeight="1">
      <c r="A268" s="1300">
        <v>2441</v>
      </c>
      <c r="B268" s="1308" t="s">
        <v>286</v>
      </c>
      <c r="C268" s="1309">
        <v>4</v>
      </c>
      <c r="D268" s="1309">
        <v>1</v>
      </c>
      <c r="E268" s="1301" t="s">
        <v>321</v>
      </c>
      <c r="F268" s="1301"/>
      <c r="G268" s="1302"/>
      <c r="H268" s="1302"/>
      <c r="I268" s="1302"/>
    </row>
    <row r="269" spans="1:9" ht="40.5" hidden="1">
      <c r="A269" s="1300"/>
      <c r="B269" s="1308"/>
      <c r="C269" s="1309"/>
      <c r="D269" s="1309"/>
      <c r="E269" s="1301" t="s">
        <v>989</v>
      </c>
      <c r="F269" s="1301"/>
      <c r="G269" s="1302"/>
      <c r="H269" s="1302"/>
      <c r="I269" s="1302"/>
    </row>
    <row r="270" spans="1:9" ht="15.75" hidden="1">
      <c r="A270" s="1300"/>
      <c r="B270" s="1308"/>
      <c r="C270" s="1309"/>
      <c r="D270" s="1309"/>
      <c r="E270" s="1301" t="s">
        <v>1006</v>
      </c>
      <c r="F270" s="1301"/>
      <c r="G270" s="1302"/>
      <c r="H270" s="1302"/>
      <c r="I270" s="1302"/>
    </row>
    <row r="271" spans="1:9" ht="15.75" hidden="1">
      <c r="A271" s="1300"/>
      <c r="B271" s="1308"/>
      <c r="C271" s="1309"/>
      <c r="D271" s="1309"/>
      <c r="E271" s="1301" t="s">
        <v>1006</v>
      </c>
      <c r="F271" s="1301"/>
      <c r="G271" s="1302"/>
      <c r="H271" s="1302"/>
      <c r="I271" s="1302"/>
    </row>
    <row r="272" spans="1:9" ht="15.75" hidden="1">
      <c r="A272" s="1300">
        <v>2442</v>
      </c>
      <c r="B272" s="1308" t="s">
        <v>286</v>
      </c>
      <c r="C272" s="1309">
        <v>4</v>
      </c>
      <c r="D272" s="1309">
        <v>2</v>
      </c>
      <c r="E272" s="1301" t="s">
        <v>322</v>
      </c>
      <c r="F272" s="1301"/>
      <c r="G272" s="1302"/>
      <c r="H272" s="1302"/>
      <c r="I272" s="1302"/>
    </row>
    <row r="273" spans="1:9" ht="40.5" hidden="1">
      <c r="A273" s="1300"/>
      <c r="B273" s="1308"/>
      <c r="C273" s="1309"/>
      <c r="D273" s="1309"/>
      <c r="E273" s="1301" t="s">
        <v>989</v>
      </c>
      <c r="F273" s="1301"/>
      <c r="G273" s="1302"/>
      <c r="H273" s="1302"/>
      <c r="I273" s="1302"/>
    </row>
    <row r="274" spans="1:9" ht="15.75" hidden="1">
      <c r="A274" s="1300"/>
      <c r="B274" s="1308"/>
      <c r="C274" s="1309"/>
      <c r="D274" s="1309"/>
      <c r="E274" s="1301" t="s">
        <v>1006</v>
      </c>
      <c r="F274" s="1301"/>
      <c r="G274" s="1302"/>
      <c r="H274" s="1302"/>
      <c r="I274" s="1302"/>
    </row>
    <row r="275" spans="1:9" ht="15.75" hidden="1">
      <c r="A275" s="1300"/>
      <c r="B275" s="1308"/>
      <c r="C275" s="1309"/>
      <c r="D275" s="1309"/>
      <c r="E275" s="1301" t="s">
        <v>1006</v>
      </c>
      <c r="F275" s="1301"/>
      <c r="G275" s="1302"/>
      <c r="H275" s="1302"/>
      <c r="I275" s="1302"/>
    </row>
    <row r="276" spans="1:9" ht="15.75" hidden="1">
      <c r="A276" s="1300">
        <v>2443</v>
      </c>
      <c r="B276" s="1308" t="s">
        <v>286</v>
      </c>
      <c r="C276" s="1309">
        <v>4</v>
      </c>
      <c r="D276" s="1309">
        <v>3</v>
      </c>
      <c r="E276" s="1301" t="s">
        <v>324</v>
      </c>
      <c r="F276" s="1301"/>
      <c r="G276" s="1302"/>
      <c r="H276" s="1302"/>
      <c r="I276" s="1302"/>
    </row>
    <row r="277" spans="1:9" ht="40.5" hidden="1">
      <c r="A277" s="1300"/>
      <c r="B277" s="1308"/>
      <c r="C277" s="1309"/>
      <c r="D277" s="1309"/>
      <c r="E277" s="1301" t="s">
        <v>989</v>
      </c>
      <c r="F277" s="1301"/>
      <c r="G277" s="1302"/>
      <c r="H277" s="1302"/>
      <c r="I277" s="1302"/>
    </row>
    <row r="278" spans="1:9" ht="15.75" hidden="1">
      <c r="A278" s="1300"/>
      <c r="B278" s="1308"/>
      <c r="C278" s="1309"/>
      <c r="D278" s="1309"/>
      <c r="E278" s="1301" t="s">
        <v>1006</v>
      </c>
      <c r="F278" s="1301"/>
      <c r="G278" s="1302"/>
      <c r="H278" s="1302"/>
      <c r="I278" s="1302"/>
    </row>
    <row r="279" spans="1:9" ht="15.75" hidden="1">
      <c r="A279" s="1300"/>
      <c r="B279" s="1308"/>
      <c r="C279" s="1309"/>
      <c r="D279" s="1309"/>
      <c r="E279" s="1301" t="s">
        <v>1006</v>
      </c>
      <c r="F279" s="1301"/>
      <c r="G279" s="1302"/>
      <c r="H279" s="1302"/>
      <c r="I279" s="1302"/>
    </row>
    <row r="280" spans="1:9" ht="15.75">
      <c r="A280" s="1300">
        <v>2450</v>
      </c>
      <c r="B280" s="1293" t="s">
        <v>286</v>
      </c>
      <c r="C280" s="1294">
        <v>5</v>
      </c>
      <c r="D280" s="1294">
        <v>0</v>
      </c>
      <c r="E280" s="1303" t="s">
        <v>326</v>
      </c>
      <c r="F280" s="1303"/>
      <c r="G280" s="1302">
        <f>H280+I280</f>
        <v>788914.43400000001</v>
      </c>
      <c r="H280" s="1310">
        <f>H282+H287+H291+H295+H299</f>
        <v>32090</v>
      </c>
      <c r="I280" s="1302">
        <f>I282+I287+I291+I295+I299+I327</f>
        <v>756824.43400000001</v>
      </c>
    </row>
    <row r="281" spans="1:9" s="1306" customFormat="1" ht="13.5" customHeight="1">
      <c r="A281" s="1300"/>
      <c r="B281" s="1293"/>
      <c r="C281" s="1294"/>
      <c r="D281" s="1294"/>
      <c r="E281" s="1301" t="s">
        <v>194</v>
      </c>
      <c r="F281" s="1301"/>
      <c r="G281" s="1307"/>
      <c r="H281" s="1304"/>
      <c r="I281" s="1307"/>
    </row>
    <row r="282" spans="1:9" ht="15" customHeight="1">
      <c r="A282" s="1300">
        <v>2451</v>
      </c>
      <c r="B282" s="1308" t="s">
        <v>286</v>
      </c>
      <c r="C282" s="1309">
        <v>5</v>
      </c>
      <c r="D282" s="1309">
        <v>1</v>
      </c>
      <c r="E282" s="1301" t="s">
        <v>329</v>
      </c>
      <c r="F282" s="1301"/>
      <c r="G282" s="1302">
        <f>H282+I282</f>
        <v>788914.43400000001</v>
      </c>
      <c r="H282" s="1310">
        <f>H284+H285</f>
        <v>32090</v>
      </c>
      <c r="I282" s="1302">
        <f>I284+I286+I328</f>
        <v>756824.43400000001</v>
      </c>
    </row>
    <row r="283" spans="1:9" ht="27" customHeight="1">
      <c r="A283" s="1300"/>
      <c r="B283" s="1308"/>
      <c r="C283" s="1309"/>
      <c r="D283" s="1309"/>
      <c r="E283" s="1301" t="s">
        <v>989</v>
      </c>
      <c r="F283" s="1301"/>
      <c r="G283" s="1302"/>
      <c r="H283" s="1302"/>
      <c r="I283" s="1302"/>
    </row>
    <row r="284" spans="1:9" ht="15.75" customHeight="1">
      <c r="A284" s="1300"/>
      <c r="B284" s="1308"/>
      <c r="C284" s="1309"/>
      <c r="D284" s="1309"/>
      <c r="E284" s="1301" t="s">
        <v>1020</v>
      </c>
      <c r="F284" s="1301">
        <v>4269</v>
      </c>
      <c r="G284" s="1310">
        <f>H284+I284</f>
        <v>0</v>
      </c>
      <c r="H284" s="1310">
        <f>'[3]chanap transp'!F76</f>
        <v>0</v>
      </c>
      <c r="I284" s="1310"/>
    </row>
    <row r="285" spans="1:9" ht="26.25" customHeight="1">
      <c r="A285" s="1300"/>
      <c r="B285" s="1308"/>
      <c r="C285" s="1309"/>
      <c r="D285" s="1309"/>
      <c r="E285" s="1301" t="s">
        <v>1010</v>
      </c>
      <c r="F285" s="1301">
        <v>4637</v>
      </c>
      <c r="G285" s="1310">
        <f>H285+I285</f>
        <v>32090</v>
      </c>
      <c r="H285" s="1310">
        <f>'[3]chanap transp'!F104</f>
        <v>32090</v>
      </c>
      <c r="I285" s="1310"/>
    </row>
    <row r="286" spans="1:9" ht="15" customHeight="1">
      <c r="A286" s="1300"/>
      <c r="B286" s="1308"/>
      <c r="C286" s="1309"/>
      <c r="D286" s="1309"/>
      <c r="E286" s="1301" t="s">
        <v>1021</v>
      </c>
      <c r="F286" s="1301">
        <v>5113</v>
      </c>
      <c r="G286" s="1302">
        <f>H286+I286</f>
        <v>753399.43400000001</v>
      </c>
      <c r="H286" s="1302"/>
      <c r="I286" s="1302">
        <f>'[3]chanap transp'!F154</f>
        <v>753399.43400000001</v>
      </c>
    </row>
    <row r="287" spans="1:9" ht="30" hidden="1" customHeight="1">
      <c r="A287" s="1300">
        <v>2452</v>
      </c>
      <c r="B287" s="1308" t="s">
        <v>286</v>
      </c>
      <c r="C287" s="1309">
        <v>5</v>
      </c>
      <c r="D287" s="1309">
        <v>2</v>
      </c>
      <c r="E287" s="1301" t="s">
        <v>330</v>
      </c>
      <c r="F287" s="1301"/>
      <c r="G287" s="1302"/>
      <c r="H287" s="1302"/>
      <c r="I287" s="1302"/>
    </row>
    <row r="288" spans="1:9" ht="30" hidden="1" customHeight="1">
      <c r="A288" s="1300"/>
      <c r="B288" s="1308"/>
      <c r="C288" s="1309"/>
      <c r="D288" s="1309"/>
      <c r="E288" s="1301" t="s">
        <v>989</v>
      </c>
      <c r="F288" s="1301"/>
      <c r="G288" s="1302"/>
      <c r="H288" s="1302"/>
      <c r="I288" s="1302"/>
    </row>
    <row r="289" spans="1:9" ht="30" hidden="1" customHeight="1">
      <c r="A289" s="1300"/>
      <c r="B289" s="1308"/>
      <c r="C289" s="1309"/>
      <c r="D289" s="1309"/>
      <c r="E289" s="1301" t="s">
        <v>1006</v>
      </c>
      <c r="F289" s="1301"/>
      <c r="G289" s="1302"/>
      <c r="H289" s="1302"/>
      <c r="I289" s="1302"/>
    </row>
    <row r="290" spans="1:9" ht="30" hidden="1" customHeight="1">
      <c r="A290" s="1300"/>
      <c r="B290" s="1308"/>
      <c r="C290" s="1309"/>
      <c r="D290" s="1309"/>
      <c r="E290" s="1301" t="s">
        <v>1006</v>
      </c>
      <c r="F290" s="1301"/>
      <c r="G290" s="1302"/>
      <c r="H290" s="1302"/>
      <c r="I290" s="1302"/>
    </row>
    <row r="291" spans="1:9" ht="30" hidden="1" customHeight="1">
      <c r="A291" s="1300">
        <v>2453</v>
      </c>
      <c r="B291" s="1308" t="s">
        <v>286</v>
      </c>
      <c r="C291" s="1309">
        <v>5</v>
      </c>
      <c r="D291" s="1309">
        <v>3</v>
      </c>
      <c r="E291" s="1301" t="s">
        <v>332</v>
      </c>
      <c r="F291" s="1301"/>
      <c r="G291" s="1302"/>
      <c r="H291" s="1302"/>
      <c r="I291" s="1302"/>
    </row>
    <row r="292" spans="1:9" ht="30" hidden="1" customHeight="1">
      <c r="A292" s="1300"/>
      <c r="B292" s="1308"/>
      <c r="C292" s="1309"/>
      <c r="D292" s="1309"/>
      <c r="E292" s="1301" t="s">
        <v>989</v>
      </c>
      <c r="F292" s="1301"/>
      <c r="G292" s="1302"/>
      <c r="H292" s="1302"/>
      <c r="I292" s="1302"/>
    </row>
    <row r="293" spans="1:9" ht="30" hidden="1" customHeight="1">
      <c r="A293" s="1300"/>
      <c r="B293" s="1308"/>
      <c r="C293" s="1309"/>
      <c r="D293" s="1309"/>
      <c r="E293" s="1301" t="s">
        <v>1006</v>
      </c>
      <c r="F293" s="1301"/>
      <c r="G293" s="1302"/>
      <c r="H293" s="1302"/>
      <c r="I293" s="1302"/>
    </row>
    <row r="294" spans="1:9" ht="30" hidden="1" customHeight="1">
      <c r="A294" s="1300"/>
      <c r="B294" s="1308"/>
      <c r="C294" s="1309"/>
      <c r="D294" s="1309"/>
      <c r="E294" s="1301" t="s">
        <v>1006</v>
      </c>
      <c r="F294" s="1301"/>
      <c r="G294" s="1302"/>
      <c r="H294" s="1302"/>
      <c r="I294" s="1302"/>
    </row>
    <row r="295" spans="1:9" ht="30" hidden="1" customHeight="1">
      <c r="A295" s="1300">
        <v>2454</v>
      </c>
      <c r="B295" s="1308" t="s">
        <v>286</v>
      </c>
      <c r="C295" s="1309">
        <v>5</v>
      </c>
      <c r="D295" s="1309">
        <v>4</v>
      </c>
      <c r="E295" s="1301" t="s">
        <v>334</v>
      </c>
      <c r="F295" s="1301"/>
      <c r="G295" s="1302"/>
      <c r="H295" s="1302"/>
      <c r="I295" s="1302"/>
    </row>
    <row r="296" spans="1:9" ht="30" hidden="1" customHeight="1">
      <c r="A296" s="1300"/>
      <c r="B296" s="1308"/>
      <c r="C296" s="1309"/>
      <c r="D296" s="1309"/>
      <c r="E296" s="1301" t="s">
        <v>989</v>
      </c>
      <c r="F296" s="1301"/>
      <c r="G296" s="1302"/>
      <c r="H296" s="1302"/>
      <c r="I296" s="1302"/>
    </row>
    <row r="297" spans="1:9" ht="30" hidden="1" customHeight="1">
      <c r="A297" s="1300"/>
      <c r="B297" s="1308"/>
      <c r="C297" s="1309"/>
      <c r="D297" s="1309"/>
      <c r="E297" s="1301" t="s">
        <v>1006</v>
      </c>
      <c r="F297" s="1301"/>
      <c r="G297" s="1302"/>
      <c r="H297" s="1302"/>
      <c r="I297" s="1302"/>
    </row>
    <row r="298" spans="1:9" ht="30" hidden="1" customHeight="1">
      <c r="A298" s="1300"/>
      <c r="B298" s="1308"/>
      <c r="C298" s="1309"/>
      <c r="D298" s="1309"/>
      <c r="E298" s="1301" t="s">
        <v>1006</v>
      </c>
      <c r="F298" s="1301"/>
      <c r="G298" s="1302"/>
      <c r="H298" s="1302"/>
      <c r="I298" s="1302"/>
    </row>
    <row r="299" spans="1:9" ht="30" hidden="1" customHeight="1">
      <c r="A299" s="1300">
        <v>2455</v>
      </c>
      <c r="B299" s="1308" t="s">
        <v>286</v>
      </c>
      <c r="C299" s="1309">
        <v>5</v>
      </c>
      <c r="D299" s="1309">
        <v>5</v>
      </c>
      <c r="E299" s="1301" t="s">
        <v>336</v>
      </c>
      <c r="F299" s="1301"/>
      <c r="G299" s="1302"/>
      <c r="H299" s="1302"/>
      <c r="I299" s="1302"/>
    </row>
    <row r="300" spans="1:9" ht="30" hidden="1" customHeight="1">
      <c r="A300" s="1300"/>
      <c r="B300" s="1308"/>
      <c r="C300" s="1309"/>
      <c r="D300" s="1309"/>
      <c r="E300" s="1301" t="s">
        <v>989</v>
      </c>
      <c r="F300" s="1301"/>
      <c r="G300" s="1302"/>
      <c r="H300" s="1302"/>
      <c r="I300" s="1302"/>
    </row>
    <row r="301" spans="1:9" ht="30" hidden="1" customHeight="1">
      <c r="A301" s="1300"/>
      <c r="B301" s="1308"/>
      <c r="C301" s="1309"/>
      <c r="D301" s="1309"/>
      <c r="E301" s="1301" t="s">
        <v>1006</v>
      </c>
      <c r="F301" s="1301"/>
      <c r="G301" s="1302"/>
      <c r="H301" s="1302"/>
      <c r="I301" s="1302"/>
    </row>
    <row r="302" spans="1:9" ht="30" hidden="1" customHeight="1">
      <c r="A302" s="1300"/>
      <c r="B302" s="1308"/>
      <c r="C302" s="1309"/>
      <c r="D302" s="1309"/>
      <c r="E302" s="1301" t="s">
        <v>1006</v>
      </c>
      <c r="F302" s="1301"/>
      <c r="G302" s="1302"/>
      <c r="H302" s="1302"/>
      <c r="I302" s="1302"/>
    </row>
    <row r="303" spans="1:9" ht="30" hidden="1" customHeight="1">
      <c r="A303" s="1300">
        <v>2460</v>
      </c>
      <c r="B303" s="1293" t="s">
        <v>286</v>
      </c>
      <c r="C303" s="1294">
        <v>6</v>
      </c>
      <c r="D303" s="1294">
        <v>0</v>
      </c>
      <c r="E303" s="1303" t="s">
        <v>338</v>
      </c>
      <c r="F303" s="1303"/>
      <c r="G303" s="1302">
        <f>H303+I303</f>
        <v>0</v>
      </c>
      <c r="H303" s="1302">
        <f>H305</f>
        <v>0</v>
      </c>
      <c r="I303" s="1302">
        <f>I305</f>
        <v>0</v>
      </c>
    </row>
    <row r="304" spans="1:9" s="1306" customFormat="1" ht="30" hidden="1" customHeight="1">
      <c r="A304" s="1300"/>
      <c r="B304" s="1293"/>
      <c r="C304" s="1294"/>
      <c r="D304" s="1294"/>
      <c r="E304" s="1301" t="s">
        <v>194</v>
      </c>
      <c r="F304" s="1301"/>
      <c r="G304" s="1307"/>
      <c r="H304" s="1307"/>
      <c r="I304" s="1307"/>
    </row>
    <row r="305" spans="1:9" ht="30" hidden="1" customHeight="1">
      <c r="A305" s="1300">
        <v>2461</v>
      </c>
      <c r="B305" s="1308" t="s">
        <v>286</v>
      </c>
      <c r="C305" s="1309">
        <v>6</v>
      </c>
      <c r="D305" s="1309">
        <v>1</v>
      </c>
      <c r="E305" s="1301" t="s">
        <v>341</v>
      </c>
      <c r="F305" s="1301"/>
      <c r="G305" s="1302"/>
      <c r="H305" s="1302"/>
      <c r="I305" s="1302"/>
    </row>
    <row r="306" spans="1:9" ht="30" hidden="1" customHeight="1">
      <c r="A306" s="1300"/>
      <c r="B306" s="1308"/>
      <c r="C306" s="1309"/>
      <c r="D306" s="1309"/>
      <c r="E306" s="1301" t="s">
        <v>989</v>
      </c>
      <c r="F306" s="1301"/>
      <c r="G306" s="1302"/>
      <c r="H306" s="1302"/>
      <c r="I306" s="1302"/>
    </row>
    <row r="307" spans="1:9" ht="30" hidden="1" customHeight="1">
      <c r="A307" s="1300"/>
      <c r="B307" s="1308"/>
      <c r="C307" s="1309"/>
      <c r="D307" s="1309"/>
      <c r="E307" s="1301" t="s">
        <v>1006</v>
      </c>
      <c r="F307" s="1301"/>
      <c r="G307" s="1302"/>
      <c r="H307" s="1302"/>
      <c r="I307" s="1302"/>
    </row>
    <row r="308" spans="1:9" ht="30" hidden="1" customHeight="1">
      <c r="A308" s="1300"/>
      <c r="B308" s="1308"/>
      <c r="C308" s="1309"/>
      <c r="D308" s="1309"/>
      <c r="E308" s="1301" t="s">
        <v>1006</v>
      </c>
      <c r="F308" s="1301"/>
      <c r="G308" s="1302"/>
      <c r="H308" s="1302"/>
      <c r="I308" s="1302"/>
    </row>
    <row r="309" spans="1:9" ht="30" hidden="1" customHeight="1">
      <c r="A309" s="1300">
        <v>2470</v>
      </c>
      <c r="B309" s="1293" t="s">
        <v>286</v>
      </c>
      <c r="C309" s="1294">
        <v>7</v>
      </c>
      <c r="D309" s="1294">
        <v>0</v>
      </c>
      <c r="E309" s="1303" t="s">
        <v>342</v>
      </c>
      <c r="F309" s="1303"/>
      <c r="G309" s="1302">
        <f>H309+I309</f>
        <v>0</v>
      </c>
      <c r="H309" s="1302">
        <f>H311+H315+H319+H323</f>
        <v>0</v>
      </c>
      <c r="I309" s="1302">
        <f>I311+I315+I319+I323</f>
        <v>0</v>
      </c>
    </row>
    <row r="310" spans="1:9" s="1306" customFormat="1" ht="30" hidden="1" customHeight="1">
      <c r="A310" s="1300"/>
      <c r="B310" s="1293"/>
      <c r="C310" s="1294"/>
      <c r="D310" s="1294"/>
      <c r="E310" s="1301" t="s">
        <v>194</v>
      </c>
      <c r="F310" s="1301"/>
      <c r="G310" s="1307"/>
      <c r="H310" s="1307"/>
      <c r="I310" s="1307"/>
    </row>
    <row r="311" spans="1:9" ht="30" hidden="1" customHeight="1">
      <c r="A311" s="1300">
        <v>2471</v>
      </c>
      <c r="B311" s="1308" t="s">
        <v>286</v>
      </c>
      <c r="C311" s="1309">
        <v>7</v>
      </c>
      <c r="D311" s="1309">
        <v>1</v>
      </c>
      <c r="E311" s="1301" t="s">
        <v>344</v>
      </c>
      <c r="F311" s="1301"/>
      <c r="G311" s="1302"/>
      <c r="H311" s="1302"/>
      <c r="I311" s="1302"/>
    </row>
    <row r="312" spans="1:9" ht="30" hidden="1" customHeight="1">
      <c r="A312" s="1300"/>
      <c r="B312" s="1308"/>
      <c r="C312" s="1309"/>
      <c r="D312" s="1309"/>
      <c r="E312" s="1301" t="s">
        <v>989</v>
      </c>
      <c r="F312" s="1301"/>
      <c r="G312" s="1302"/>
      <c r="H312" s="1302"/>
      <c r="I312" s="1302"/>
    </row>
    <row r="313" spans="1:9" ht="30" hidden="1" customHeight="1">
      <c r="A313" s="1300"/>
      <c r="B313" s="1308"/>
      <c r="C313" s="1309"/>
      <c r="D313" s="1309"/>
      <c r="E313" s="1301" t="s">
        <v>1006</v>
      </c>
      <c r="F313" s="1301"/>
      <c r="G313" s="1302"/>
      <c r="H313" s="1302"/>
      <c r="I313" s="1302"/>
    </row>
    <row r="314" spans="1:9" ht="30" hidden="1" customHeight="1">
      <c r="A314" s="1300"/>
      <c r="B314" s="1308"/>
      <c r="C314" s="1309"/>
      <c r="D314" s="1309"/>
      <c r="E314" s="1301" t="s">
        <v>1006</v>
      </c>
      <c r="F314" s="1301"/>
      <c r="G314" s="1302"/>
      <c r="H314" s="1302"/>
      <c r="I314" s="1302"/>
    </row>
    <row r="315" spans="1:9" ht="30" hidden="1" customHeight="1">
      <c r="A315" s="1300">
        <v>2472</v>
      </c>
      <c r="B315" s="1308" t="s">
        <v>286</v>
      </c>
      <c r="C315" s="1309">
        <v>7</v>
      </c>
      <c r="D315" s="1309">
        <v>2</v>
      </c>
      <c r="E315" s="1301" t="s">
        <v>345</v>
      </c>
      <c r="F315" s="1301"/>
      <c r="G315" s="1302"/>
      <c r="H315" s="1302"/>
      <c r="I315" s="1302"/>
    </row>
    <row r="316" spans="1:9" ht="30" hidden="1" customHeight="1">
      <c r="A316" s="1300"/>
      <c r="B316" s="1308"/>
      <c r="C316" s="1309"/>
      <c r="D316" s="1309"/>
      <c r="E316" s="1301" t="s">
        <v>989</v>
      </c>
      <c r="F316" s="1301"/>
      <c r="G316" s="1302"/>
      <c r="H316" s="1302"/>
      <c r="I316" s="1302"/>
    </row>
    <row r="317" spans="1:9" ht="30" hidden="1" customHeight="1">
      <c r="A317" s="1300"/>
      <c r="B317" s="1308"/>
      <c r="C317" s="1309"/>
      <c r="D317" s="1309"/>
      <c r="E317" s="1301" t="s">
        <v>1006</v>
      </c>
      <c r="F317" s="1301"/>
      <c r="G317" s="1302"/>
      <c r="H317" s="1302"/>
      <c r="I317" s="1302"/>
    </row>
    <row r="318" spans="1:9" ht="30" hidden="1" customHeight="1">
      <c r="A318" s="1300"/>
      <c r="B318" s="1308"/>
      <c r="C318" s="1309"/>
      <c r="D318" s="1309"/>
      <c r="E318" s="1301" t="s">
        <v>1006</v>
      </c>
      <c r="F318" s="1301"/>
      <c r="G318" s="1302"/>
      <c r="H318" s="1302"/>
      <c r="I318" s="1302"/>
    </row>
    <row r="319" spans="1:9" ht="0.75" hidden="1" customHeight="1">
      <c r="A319" s="1300">
        <v>2473</v>
      </c>
      <c r="B319" s="1308" t="s">
        <v>286</v>
      </c>
      <c r="C319" s="1309">
        <v>7</v>
      </c>
      <c r="D319" s="1309">
        <v>3</v>
      </c>
      <c r="E319" s="1301" t="s">
        <v>347</v>
      </c>
      <c r="F319" s="1301"/>
      <c r="G319" s="1302"/>
      <c r="H319" s="1302"/>
      <c r="I319" s="1302"/>
    </row>
    <row r="320" spans="1:9" ht="30" hidden="1" customHeight="1">
      <c r="A320" s="1300"/>
      <c r="B320" s="1308"/>
      <c r="C320" s="1309"/>
      <c r="D320" s="1309"/>
      <c r="E320" s="1301" t="s">
        <v>989</v>
      </c>
      <c r="F320" s="1301"/>
      <c r="G320" s="1302"/>
      <c r="H320" s="1302"/>
      <c r="I320" s="1302"/>
    </row>
    <row r="321" spans="1:9" ht="30" hidden="1" customHeight="1">
      <c r="A321" s="1300"/>
      <c r="B321" s="1308"/>
      <c r="C321" s="1309"/>
      <c r="D321" s="1309"/>
      <c r="E321" s="1301" t="s">
        <v>1006</v>
      </c>
      <c r="F321" s="1301"/>
      <c r="G321" s="1302"/>
      <c r="H321" s="1302"/>
      <c r="I321" s="1302"/>
    </row>
    <row r="322" spans="1:9" ht="30" hidden="1" customHeight="1">
      <c r="A322" s="1300"/>
      <c r="B322" s="1308"/>
      <c r="C322" s="1309"/>
      <c r="D322" s="1309"/>
      <c r="E322" s="1301" t="s">
        <v>1006</v>
      </c>
      <c r="F322" s="1301"/>
      <c r="G322" s="1302"/>
      <c r="H322" s="1302"/>
      <c r="I322" s="1302"/>
    </row>
    <row r="323" spans="1:9" ht="30" hidden="1" customHeight="1">
      <c r="A323" s="1300">
        <v>2474</v>
      </c>
      <c r="B323" s="1308" t="s">
        <v>286</v>
      </c>
      <c r="C323" s="1309">
        <v>7</v>
      </c>
      <c r="D323" s="1309">
        <v>4</v>
      </c>
      <c r="E323" s="1301" t="s">
        <v>349</v>
      </c>
      <c r="F323" s="1301"/>
      <c r="G323" s="1302"/>
      <c r="H323" s="1302"/>
      <c r="I323" s="1302"/>
    </row>
    <row r="324" spans="1:9" ht="30" hidden="1" customHeight="1">
      <c r="A324" s="1300"/>
      <c r="B324" s="1308"/>
      <c r="C324" s="1309"/>
      <c r="D324" s="1309"/>
      <c r="E324" s="1301" t="s">
        <v>989</v>
      </c>
      <c r="F324" s="1301"/>
      <c r="G324" s="1302"/>
      <c r="H324" s="1302"/>
      <c r="I324" s="1302"/>
    </row>
    <row r="325" spans="1:9" ht="30" hidden="1" customHeight="1">
      <c r="A325" s="1300"/>
      <c r="B325" s="1308"/>
      <c r="C325" s="1309"/>
      <c r="D325" s="1309"/>
      <c r="E325" s="1301" t="s">
        <v>1006</v>
      </c>
      <c r="F325" s="1301"/>
      <c r="G325" s="1302"/>
      <c r="H325" s="1302"/>
      <c r="I325" s="1302"/>
    </row>
    <row r="326" spans="1:9" ht="30" hidden="1" customHeight="1">
      <c r="A326" s="1300"/>
      <c r="B326" s="1308"/>
      <c r="C326" s="1309"/>
      <c r="D326" s="1309"/>
      <c r="E326" s="1301" t="s">
        <v>1006</v>
      </c>
      <c r="F326" s="1301"/>
      <c r="G326" s="1302"/>
      <c r="H326" s="1302"/>
      <c r="I326" s="1302"/>
    </row>
    <row r="327" spans="1:9" ht="30" customHeight="1">
      <c r="A327" s="1300"/>
      <c r="B327" s="1308"/>
      <c r="C327" s="1309"/>
      <c r="D327" s="1309"/>
      <c r="E327" s="1301" t="s">
        <v>1004</v>
      </c>
      <c r="F327" s="1301">
        <v>5129</v>
      </c>
      <c r="G327" s="1302">
        <f>I327</f>
        <v>0</v>
      </c>
      <c r="H327" s="1302"/>
      <c r="I327" s="1302">
        <f>'[3]chanap transp'!F157</f>
        <v>0</v>
      </c>
    </row>
    <row r="328" spans="1:9" ht="18.75" customHeight="1">
      <c r="A328" s="1300"/>
      <c r="B328" s="1308"/>
      <c r="C328" s="1309"/>
      <c r="D328" s="1309"/>
      <c r="E328" s="1301" t="s">
        <v>1007</v>
      </c>
      <c r="F328" s="1301">
        <v>5134</v>
      </c>
      <c r="G328" s="1310">
        <f>H328+I328</f>
        <v>3425</v>
      </c>
      <c r="H328" s="1310"/>
      <c r="I328" s="1310">
        <f>'[3]chanap transp'!F161</f>
        <v>3425</v>
      </c>
    </row>
    <row r="329" spans="1:9" ht="24" hidden="1" customHeight="1">
      <c r="A329" s="1300">
        <v>2480</v>
      </c>
      <c r="B329" s="1293" t="s">
        <v>286</v>
      </c>
      <c r="C329" s="1294">
        <v>8</v>
      </c>
      <c r="D329" s="1294">
        <v>0</v>
      </c>
      <c r="E329" s="1303" t="s">
        <v>351</v>
      </c>
      <c r="F329" s="1303"/>
      <c r="G329" s="1310">
        <f>H329+I329</f>
        <v>0</v>
      </c>
      <c r="H329" s="1310">
        <f>H331+H335+H339+H343+H349+H346</f>
        <v>0</v>
      </c>
      <c r="I329" s="1310">
        <f>I331+I335+I339+I343+I349+I346</f>
        <v>0</v>
      </c>
    </row>
    <row r="330" spans="1:9" s="1306" customFormat="1" ht="24.75" hidden="1" customHeight="1">
      <c r="A330" s="1300"/>
      <c r="B330" s="1293"/>
      <c r="C330" s="1294"/>
      <c r="D330" s="1294"/>
      <c r="E330" s="1301" t="s">
        <v>194</v>
      </c>
      <c r="F330" s="1301"/>
      <c r="G330" s="1304"/>
      <c r="H330" s="1304"/>
      <c r="I330" s="1304"/>
    </row>
    <row r="331" spans="1:9" ht="24.75" hidden="1" customHeight="1">
      <c r="A331" s="1300">
        <v>2481</v>
      </c>
      <c r="B331" s="1308" t="s">
        <v>286</v>
      </c>
      <c r="C331" s="1309">
        <v>8</v>
      </c>
      <c r="D331" s="1309">
        <v>1</v>
      </c>
      <c r="E331" s="1301" t="s">
        <v>354</v>
      </c>
      <c r="F331" s="1301"/>
      <c r="G331" s="1310"/>
      <c r="H331" s="1310"/>
      <c r="I331" s="1310"/>
    </row>
    <row r="332" spans="1:9" ht="24.75" hidden="1" customHeight="1">
      <c r="A332" s="1300"/>
      <c r="B332" s="1308"/>
      <c r="C332" s="1309"/>
      <c r="D332" s="1309"/>
      <c r="E332" s="1301" t="s">
        <v>989</v>
      </c>
      <c r="F332" s="1301"/>
      <c r="G332" s="1310"/>
      <c r="H332" s="1310"/>
      <c r="I332" s="1310"/>
    </row>
    <row r="333" spans="1:9" ht="24.75" hidden="1" customHeight="1">
      <c r="A333" s="1300"/>
      <c r="B333" s="1308"/>
      <c r="C333" s="1309"/>
      <c r="D333" s="1309"/>
      <c r="E333" s="1301" t="s">
        <v>1006</v>
      </c>
      <c r="F333" s="1301"/>
      <c r="G333" s="1310"/>
      <c r="H333" s="1310"/>
      <c r="I333" s="1310"/>
    </row>
    <row r="334" spans="1:9" ht="24.75" hidden="1" customHeight="1">
      <c r="A334" s="1300"/>
      <c r="B334" s="1308"/>
      <c r="C334" s="1309"/>
      <c r="D334" s="1309"/>
      <c r="E334" s="1301" t="s">
        <v>1006</v>
      </c>
      <c r="F334" s="1301"/>
      <c r="G334" s="1310"/>
      <c r="H334" s="1310"/>
      <c r="I334" s="1310"/>
    </row>
    <row r="335" spans="1:9" ht="24.75" hidden="1" customHeight="1">
      <c r="A335" s="1300">
        <v>2482</v>
      </c>
      <c r="B335" s="1308" t="s">
        <v>286</v>
      </c>
      <c r="C335" s="1309">
        <v>8</v>
      </c>
      <c r="D335" s="1309">
        <v>2</v>
      </c>
      <c r="E335" s="1301" t="s">
        <v>355</v>
      </c>
      <c r="F335" s="1301"/>
      <c r="G335" s="1310"/>
      <c r="H335" s="1310"/>
      <c r="I335" s="1310"/>
    </row>
    <row r="336" spans="1:9" ht="24.75" hidden="1" customHeight="1">
      <c r="A336" s="1300"/>
      <c r="B336" s="1308"/>
      <c r="C336" s="1309"/>
      <c r="D336" s="1309"/>
      <c r="E336" s="1301" t="s">
        <v>989</v>
      </c>
      <c r="F336" s="1301"/>
      <c r="G336" s="1310"/>
      <c r="H336" s="1310"/>
      <c r="I336" s="1310"/>
    </row>
    <row r="337" spans="1:9" ht="24.75" hidden="1" customHeight="1">
      <c r="A337" s="1300"/>
      <c r="B337" s="1308"/>
      <c r="C337" s="1309"/>
      <c r="D337" s="1309"/>
      <c r="E337" s="1301" t="s">
        <v>1006</v>
      </c>
      <c r="F337" s="1301"/>
      <c r="G337" s="1310"/>
      <c r="H337" s="1310"/>
      <c r="I337" s="1310"/>
    </row>
    <row r="338" spans="1:9" ht="24.75" hidden="1" customHeight="1">
      <c r="A338" s="1300"/>
      <c r="B338" s="1308"/>
      <c r="C338" s="1309"/>
      <c r="D338" s="1309"/>
      <c r="E338" s="1301" t="s">
        <v>1006</v>
      </c>
      <c r="F338" s="1301"/>
      <c r="G338" s="1310"/>
      <c r="H338" s="1310"/>
      <c r="I338" s="1310"/>
    </row>
    <row r="339" spans="1:9" ht="24.75" hidden="1" customHeight="1">
      <c r="A339" s="1300">
        <v>2483</v>
      </c>
      <c r="B339" s="1308" t="s">
        <v>286</v>
      </c>
      <c r="C339" s="1309">
        <v>8</v>
      </c>
      <c r="D339" s="1309">
        <v>3</v>
      </c>
      <c r="E339" s="1301" t="s">
        <v>357</v>
      </c>
      <c r="F339" s="1301"/>
      <c r="G339" s="1310"/>
      <c r="H339" s="1310"/>
      <c r="I339" s="1310"/>
    </row>
    <row r="340" spans="1:9" ht="24.75" hidden="1" customHeight="1">
      <c r="A340" s="1300"/>
      <c r="B340" s="1308"/>
      <c r="C340" s="1309"/>
      <c r="D340" s="1309"/>
      <c r="E340" s="1301" t="s">
        <v>989</v>
      </c>
      <c r="F340" s="1301"/>
      <c r="G340" s="1310"/>
      <c r="H340" s="1310"/>
      <c r="I340" s="1310"/>
    </row>
    <row r="341" spans="1:9" ht="24.75" hidden="1" customHeight="1">
      <c r="A341" s="1300"/>
      <c r="B341" s="1308"/>
      <c r="C341" s="1309"/>
      <c r="D341" s="1309"/>
      <c r="E341" s="1301" t="s">
        <v>1006</v>
      </c>
      <c r="F341" s="1301"/>
      <c r="G341" s="1310"/>
      <c r="H341" s="1310"/>
      <c r="I341" s="1310"/>
    </row>
    <row r="342" spans="1:9" ht="24.75" hidden="1" customHeight="1">
      <c r="A342" s="1300"/>
      <c r="B342" s="1308"/>
      <c r="C342" s="1309"/>
      <c r="D342" s="1309"/>
      <c r="E342" s="1301" t="s">
        <v>1006</v>
      </c>
      <c r="F342" s="1301"/>
      <c r="G342" s="1310"/>
      <c r="H342" s="1310"/>
      <c r="I342" s="1310"/>
    </row>
    <row r="343" spans="1:9" ht="24.75" hidden="1" customHeight="1">
      <c r="A343" s="1300">
        <v>2484</v>
      </c>
      <c r="B343" s="1308" t="s">
        <v>286</v>
      </c>
      <c r="C343" s="1309">
        <v>8</v>
      </c>
      <c r="D343" s="1309">
        <v>4</v>
      </c>
      <c r="E343" s="1301" t="s">
        <v>359</v>
      </c>
      <c r="F343" s="1301"/>
      <c r="G343" s="1310"/>
      <c r="H343" s="1310"/>
      <c r="I343" s="1310"/>
    </row>
    <row r="344" spans="1:9" ht="24.75" hidden="1" customHeight="1">
      <c r="A344" s="1300"/>
      <c r="B344" s="1308"/>
      <c r="C344" s="1309"/>
      <c r="D344" s="1309"/>
      <c r="E344" s="1301" t="s">
        <v>989</v>
      </c>
      <c r="F344" s="1301"/>
      <c r="G344" s="1310"/>
      <c r="H344" s="1310"/>
      <c r="I344" s="1310"/>
    </row>
    <row r="345" spans="1:9" ht="24.75" hidden="1" customHeight="1">
      <c r="A345" s="1300"/>
      <c r="B345" s="1308"/>
      <c r="C345" s="1309"/>
      <c r="D345" s="1309"/>
      <c r="E345" s="1301" t="s">
        <v>1006</v>
      </c>
      <c r="F345" s="1301"/>
      <c r="G345" s="1310"/>
      <c r="H345" s="1310"/>
      <c r="I345" s="1310"/>
    </row>
    <row r="346" spans="1:9" ht="24.75" hidden="1" customHeight="1">
      <c r="A346" s="1300">
        <v>2485</v>
      </c>
      <c r="B346" s="1308" t="s">
        <v>286</v>
      </c>
      <c r="C346" s="1308" t="s">
        <v>231</v>
      </c>
      <c r="D346" s="1308" t="s">
        <v>219</v>
      </c>
      <c r="E346" s="1301" t="s">
        <v>361</v>
      </c>
      <c r="F346" s="1301"/>
      <c r="G346" s="1310">
        <f>H346+I346</f>
        <v>0</v>
      </c>
      <c r="H346" s="1310">
        <f>H348</f>
        <v>0</v>
      </c>
      <c r="I346" s="1310">
        <f>I348</f>
        <v>0</v>
      </c>
    </row>
    <row r="347" spans="1:9" ht="24.75" hidden="1" customHeight="1">
      <c r="A347" s="1300"/>
      <c r="B347" s="1308"/>
      <c r="C347" s="1309"/>
      <c r="D347" s="1309"/>
      <c r="E347" s="1316" t="s">
        <v>989</v>
      </c>
      <c r="F347" s="1301"/>
      <c r="G347" s="1310"/>
      <c r="H347" s="1310"/>
      <c r="I347" s="1310"/>
    </row>
    <row r="348" spans="1:9" ht="15" hidden="1" customHeight="1">
      <c r="A348" s="1300"/>
      <c r="B348" s="1308"/>
      <c r="C348" s="1309"/>
      <c r="D348" s="1309"/>
      <c r="E348" s="1301" t="s">
        <v>1007</v>
      </c>
      <c r="F348" s="1301">
        <v>5134</v>
      </c>
      <c r="G348" s="1310">
        <f>H348+I348</f>
        <v>0</v>
      </c>
      <c r="H348" s="1310"/>
      <c r="I348" s="1310">
        <f>'[3]transp nax'!F161</f>
        <v>0</v>
      </c>
    </row>
    <row r="349" spans="1:9" ht="24.75" hidden="1" customHeight="1">
      <c r="A349" s="1300">
        <v>2485</v>
      </c>
      <c r="B349" s="1308" t="s">
        <v>286</v>
      </c>
      <c r="C349" s="1309">
        <v>8</v>
      </c>
      <c r="D349" s="1309">
        <v>7</v>
      </c>
      <c r="E349" s="1301" t="s">
        <v>365</v>
      </c>
      <c r="F349" s="1301"/>
      <c r="G349" s="1310">
        <f>H349+I349</f>
        <v>0</v>
      </c>
      <c r="H349" s="1310">
        <f>H351</f>
        <v>0</v>
      </c>
      <c r="I349" s="1310">
        <f>I352</f>
        <v>0</v>
      </c>
    </row>
    <row r="350" spans="1:9" ht="40.5" hidden="1">
      <c r="A350" s="1300"/>
      <c r="B350" s="1308"/>
      <c r="C350" s="1309"/>
      <c r="D350" s="1309"/>
      <c r="E350" s="1301" t="s">
        <v>989</v>
      </c>
      <c r="F350" s="1301"/>
      <c r="G350" s="1310"/>
      <c r="H350" s="1310"/>
      <c r="I350" s="1310"/>
    </row>
    <row r="351" spans="1:9" ht="15.75" hidden="1">
      <c r="A351" s="1300"/>
      <c r="B351" s="1308"/>
      <c r="C351" s="1309"/>
      <c r="D351" s="1309"/>
      <c r="E351" s="1301" t="s">
        <v>1022</v>
      </c>
      <c r="F351" s="1301"/>
      <c r="G351" s="1310">
        <f>H351+I351</f>
        <v>0</v>
      </c>
      <c r="H351" s="1310">
        <f>'[3]ajl nax'!F64</f>
        <v>0</v>
      </c>
      <c r="I351" s="1310"/>
    </row>
    <row r="352" spans="1:9" ht="15.75" hidden="1">
      <c r="A352" s="1300"/>
      <c r="B352" s="1308"/>
      <c r="C352" s="1309"/>
      <c r="D352" s="1309"/>
      <c r="E352" s="1301" t="s">
        <v>1007</v>
      </c>
      <c r="F352" s="1301"/>
      <c r="G352" s="1310">
        <f>H352+I352</f>
        <v>0</v>
      </c>
      <c r="H352" s="1310"/>
      <c r="I352" s="1310">
        <f>'[3]ajl nax'!F161</f>
        <v>0</v>
      </c>
    </row>
    <row r="353" spans="1:9" ht="27.75" customHeight="1">
      <c r="A353" s="1300">
        <v>2490</v>
      </c>
      <c r="B353" s="1293" t="s">
        <v>286</v>
      </c>
      <c r="C353" s="1294">
        <v>9</v>
      </c>
      <c r="D353" s="1294">
        <v>0</v>
      </c>
      <c r="E353" s="1303" t="s">
        <v>368</v>
      </c>
      <c r="F353" s="1303"/>
      <c r="G353" s="1310">
        <f>H353+I353</f>
        <v>-300000</v>
      </c>
      <c r="H353" s="1310">
        <f>H355</f>
        <v>0</v>
      </c>
      <c r="I353" s="1310">
        <f>I355</f>
        <v>-300000</v>
      </c>
    </row>
    <row r="354" spans="1:9" s="1306" customFormat="1" ht="10.5" customHeight="1">
      <c r="A354" s="1300"/>
      <c r="B354" s="1293"/>
      <c r="C354" s="1294"/>
      <c r="D354" s="1294"/>
      <c r="E354" s="1301" t="s">
        <v>194</v>
      </c>
      <c r="F354" s="1301"/>
      <c r="G354" s="1304"/>
      <c r="H354" s="1304"/>
      <c r="I354" s="1304"/>
    </row>
    <row r="355" spans="1:9" ht="15" customHeight="1">
      <c r="A355" s="1300">
        <v>2491</v>
      </c>
      <c r="B355" s="1308" t="s">
        <v>286</v>
      </c>
      <c r="C355" s="1309">
        <v>9</v>
      </c>
      <c r="D355" s="1309">
        <v>1</v>
      </c>
      <c r="E355" s="1301" t="s">
        <v>368</v>
      </c>
      <c r="F355" s="1301"/>
      <c r="G355" s="1310">
        <f>H355+I355</f>
        <v>-300000</v>
      </c>
      <c r="H355" s="1310">
        <f>H357+H358</f>
        <v>0</v>
      </c>
      <c r="I355" s="1310">
        <f>I357+I358</f>
        <v>-300000</v>
      </c>
    </row>
    <row r="356" spans="1:9" ht="25.5" customHeight="1">
      <c r="A356" s="1300"/>
      <c r="B356" s="1308"/>
      <c r="C356" s="1309"/>
      <c r="D356" s="1309"/>
      <c r="E356" s="1301" t="s">
        <v>989</v>
      </c>
      <c r="F356" s="1301"/>
      <c r="G356" s="1310"/>
      <c r="H356" s="1310"/>
      <c r="I356" s="1310"/>
    </row>
    <row r="357" spans="1:9" ht="12.75" customHeight="1">
      <c r="A357" s="1300"/>
      <c r="B357" s="1308"/>
      <c r="C357" s="1309"/>
      <c r="D357" s="1309"/>
      <c r="E357" s="1301" t="s">
        <v>938</v>
      </c>
      <c r="F357" s="1301">
        <v>8111</v>
      </c>
      <c r="G357" s="1310">
        <f>H357+I357</f>
        <v>0</v>
      </c>
      <c r="H357" s="1310"/>
      <c r="I357" s="1310">
        <f>'[3]tntes harab'!F157</f>
        <v>0</v>
      </c>
    </row>
    <row r="358" spans="1:9" ht="12" customHeight="1">
      <c r="A358" s="1300"/>
      <c r="B358" s="1308"/>
      <c r="C358" s="1309"/>
      <c r="D358" s="1309"/>
      <c r="E358" s="1301" t="s">
        <v>970</v>
      </c>
      <c r="F358" s="1301">
        <v>8411</v>
      </c>
      <c r="G358" s="1310">
        <f>H358+I358</f>
        <v>-300000</v>
      </c>
      <c r="H358" s="1310"/>
      <c r="I358" s="1310">
        <f>'[3]tntes harab'!F173</f>
        <v>-300000</v>
      </c>
    </row>
    <row r="359" spans="1:9" s="1298" customFormat="1" ht="46.5" customHeight="1">
      <c r="A359" s="1292">
        <v>2500</v>
      </c>
      <c r="B359" s="1293" t="s">
        <v>371</v>
      </c>
      <c r="C359" s="1294">
        <v>0</v>
      </c>
      <c r="D359" s="1294">
        <v>0</v>
      </c>
      <c r="E359" s="1295" t="s">
        <v>1023</v>
      </c>
      <c r="F359" s="1295"/>
      <c r="G359" s="1296">
        <f>H359+I359</f>
        <v>126576.1</v>
      </c>
      <c r="H359" s="1296">
        <f>H361+H371+H377+H383+H389+H397</f>
        <v>102576.1</v>
      </c>
      <c r="I359" s="1296">
        <f>I361+I371+I377+I383+I389+I397+I369</f>
        <v>24000</v>
      </c>
    </row>
    <row r="360" spans="1:9" ht="11.25" customHeight="1">
      <c r="A360" s="1300"/>
      <c r="B360" s="1293"/>
      <c r="C360" s="1294"/>
      <c r="D360" s="1294"/>
      <c r="E360" s="1301" t="s">
        <v>191</v>
      </c>
      <c r="F360" s="1301"/>
      <c r="G360" s="1310"/>
      <c r="H360" s="1310"/>
      <c r="I360" s="1310"/>
    </row>
    <row r="361" spans="1:9" ht="15.75">
      <c r="A361" s="1300">
        <v>2510</v>
      </c>
      <c r="B361" s="1293" t="s">
        <v>371</v>
      </c>
      <c r="C361" s="1294">
        <v>1</v>
      </c>
      <c r="D361" s="1294">
        <v>0</v>
      </c>
      <c r="E361" s="1303" t="s">
        <v>375</v>
      </c>
      <c r="F361" s="1303"/>
      <c r="G361" s="1310">
        <f>H361+I361</f>
        <v>100937.1</v>
      </c>
      <c r="H361" s="1310">
        <f>H363+H367+H368+H366</f>
        <v>91937.1</v>
      </c>
      <c r="I361" s="1310">
        <f>I363+I369+I370</f>
        <v>9000</v>
      </c>
    </row>
    <row r="362" spans="1:9" s="1306" customFormat="1" ht="10.5" customHeight="1">
      <c r="A362" s="1300"/>
      <c r="B362" s="1293"/>
      <c r="C362" s="1294"/>
      <c r="D362" s="1294"/>
      <c r="E362" s="1301" t="s">
        <v>194</v>
      </c>
      <c r="F362" s="1301"/>
      <c r="G362" s="1304"/>
      <c r="H362" s="1304"/>
      <c r="I362" s="1304"/>
    </row>
    <row r="363" spans="1:9" ht="12.75" customHeight="1">
      <c r="A363" s="1300">
        <v>2511</v>
      </c>
      <c r="B363" s="1308" t="s">
        <v>371</v>
      </c>
      <c r="C363" s="1309">
        <v>1</v>
      </c>
      <c r="D363" s="1309">
        <v>1</v>
      </c>
      <c r="E363" s="1301" t="s">
        <v>375</v>
      </c>
      <c r="F363" s="1301">
        <v>4213</v>
      </c>
      <c r="G363" s="1310">
        <f>H363+I363</f>
        <v>0</v>
      </c>
      <c r="H363" s="1310">
        <f>H365</f>
        <v>0</v>
      </c>
      <c r="I363" s="1310">
        <f>I365</f>
        <v>0</v>
      </c>
    </row>
    <row r="364" spans="1:9" ht="27" customHeight="1">
      <c r="A364" s="1300"/>
      <c r="B364" s="1308"/>
      <c r="C364" s="1309"/>
      <c r="D364" s="1309"/>
      <c r="E364" s="1301" t="s">
        <v>989</v>
      </c>
      <c r="F364" s="1301"/>
      <c r="G364" s="1310"/>
      <c r="H364" s="1310"/>
      <c r="I364" s="1310"/>
    </row>
    <row r="365" spans="1:9" ht="13.5" customHeight="1">
      <c r="A365" s="1300"/>
      <c r="B365" s="1308"/>
      <c r="C365" s="1309"/>
      <c r="D365" s="1309"/>
      <c r="E365" s="1301" t="s">
        <v>717</v>
      </c>
      <c r="F365" s="1301"/>
      <c r="G365" s="1310">
        <f>H365</f>
        <v>0</v>
      </c>
      <c r="H365" s="1310">
        <f>[3]axb!F45</f>
        <v>0</v>
      </c>
      <c r="I365" s="1310"/>
    </row>
    <row r="366" spans="1:9" ht="13.5" customHeight="1">
      <c r="A366" s="1300"/>
      <c r="B366" s="1308"/>
      <c r="C366" s="1309"/>
      <c r="D366" s="1309"/>
      <c r="E366" s="1301" t="s">
        <v>997</v>
      </c>
      <c r="F366" s="1301">
        <v>4239</v>
      </c>
      <c r="G366" s="1310">
        <f>H366</f>
        <v>2000</v>
      </c>
      <c r="H366" s="1310">
        <f>[3]axb!F62</f>
        <v>2000</v>
      </c>
      <c r="I366" s="1310"/>
    </row>
    <row r="367" spans="1:9" ht="48.75" customHeight="1">
      <c r="A367" s="1300"/>
      <c r="B367" s="1308"/>
      <c r="C367" s="1309"/>
      <c r="D367" s="1309"/>
      <c r="E367" s="1301" t="s">
        <v>1010</v>
      </c>
      <c r="F367" s="1301">
        <v>4637</v>
      </c>
      <c r="G367" s="1310">
        <f>H367</f>
        <v>89937.1</v>
      </c>
      <c r="H367" s="1310">
        <f>[3]axb!F104</f>
        <v>89937.1</v>
      </c>
      <c r="I367" s="1310"/>
    </row>
    <row r="368" spans="1:9" ht="30" customHeight="1">
      <c r="A368" s="1300"/>
      <c r="B368" s="1308"/>
      <c r="C368" s="1309"/>
      <c r="D368" s="1309"/>
      <c r="E368" s="1008" t="s">
        <v>828</v>
      </c>
      <c r="F368" s="1301">
        <v>4655</v>
      </c>
      <c r="G368" s="1310">
        <f>H368</f>
        <v>0</v>
      </c>
      <c r="H368" s="1310">
        <f>[3]axb!F111</f>
        <v>0</v>
      </c>
      <c r="I368" s="1310"/>
    </row>
    <row r="369" spans="1:9" ht="48.75" hidden="1" customHeight="1">
      <c r="A369" s="1300"/>
      <c r="B369" s="1308"/>
      <c r="C369" s="1309"/>
      <c r="D369" s="1309"/>
      <c r="E369" s="1311" t="str">
        <f>[3]axb!B155</f>
        <v xml:space="preserve"> -Տրանսպորտային սարքավորումներ</v>
      </c>
      <c r="F369" s="1301">
        <v>5121</v>
      </c>
      <c r="G369" s="1310">
        <f>I369</f>
        <v>0</v>
      </c>
      <c r="H369" s="1310"/>
      <c r="I369" s="1310">
        <f>[3]axb!F155</f>
        <v>0</v>
      </c>
    </row>
    <row r="370" spans="1:9" ht="18" hidden="1" customHeight="1">
      <c r="A370" s="1300"/>
      <c r="B370" s="1308"/>
      <c r="C370" s="1309"/>
      <c r="D370" s="1309"/>
      <c r="E370" s="1311" t="s">
        <v>1024</v>
      </c>
      <c r="F370" s="1301">
        <v>5129</v>
      </c>
      <c r="G370" s="1310">
        <f>I370</f>
        <v>9000</v>
      </c>
      <c r="H370" s="1310"/>
      <c r="I370" s="1310">
        <f>[3]axb!F157</f>
        <v>9000</v>
      </c>
    </row>
    <row r="371" spans="1:9" ht="15.75" hidden="1">
      <c r="A371" s="1300">
        <v>2520</v>
      </c>
      <c r="B371" s="1293" t="s">
        <v>371</v>
      </c>
      <c r="C371" s="1294">
        <v>2</v>
      </c>
      <c r="D371" s="1294">
        <v>0</v>
      </c>
      <c r="E371" s="1303" t="s">
        <v>377</v>
      </c>
      <c r="F371" s="1301"/>
      <c r="G371" s="1310"/>
      <c r="H371" s="1310"/>
      <c r="I371" s="1310"/>
    </row>
    <row r="372" spans="1:9" s="1306" customFormat="1" ht="10.5" hidden="1" customHeight="1">
      <c r="A372" s="1300"/>
      <c r="B372" s="1293"/>
      <c r="C372" s="1294"/>
      <c r="D372" s="1294"/>
      <c r="E372" s="1301" t="s">
        <v>194</v>
      </c>
      <c r="F372" s="1301"/>
      <c r="G372" s="1304"/>
      <c r="H372" s="1304"/>
      <c r="I372" s="1304"/>
    </row>
    <row r="373" spans="1:9" ht="15.75" hidden="1">
      <c r="A373" s="1300">
        <v>2521</v>
      </c>
      <c r="B373" s="1308" t="s">
        <v>371</v>
      </c>
      <c r="C373" s="1309">
        <v>2</v>
      </c>
      <c r="D373" s="1309">
        <v>1</v>
      </c>
      <c r="E373" s="1301" t="s">
        <v>380</v>
      </c>
      <c r="F373" s="1301"/>
      <c r="G373" s="1310"/>
      <c r="H373" s="1310"/>
      <c r="I373" s="1310"/>
    </row>
    <row r="374" spans="1:9" ht="40.5" hidden="1">
      <c r="A374" s="1300"/>
      <c r="B374" s="1308"/>
      <c r="C374" s="1309"/>
      <c r="D374" s="1309"/>
      <c r="E374" s="1301" t="s">
        <v>989</v>
      </c>
      <c r="F374" s="1301"/>
      <c r="G374" s="1310"/>
      <c r="H374" s="1310"/>
      <c r="I374" s="1310"/>
    </row>
    <row r="375" spans="1:9" ht="15.75" hidden="1">
      <c r="A375" s="1300"/>
      <c r="B375" s="1308"/>
      <c r="C375" s="1309"/>
      <c r="D375" s="1309"/>
      <c r="E375" s="1301" t="s">
        <v>1006</v>
      </c>
      <c r="F375" s="1301"/>
      <c r="G375" s="1310"/>
      <c r="H375" s="1310"/>
      <c r="I375" s="1310"/>
    </row>
    <row r="376" spans="1:9" ht="15.75" hidden="1">
      <c r="A376" s="1300"/>
      <c r="B376" s="1308"/>
      <c r="C376" s="1309"/>
      <c r="D376" s="1309"/>
      <c r="E376" s="1301" t="s">
        <v>1006</v>
      </c>
      <c r="F376" s="1301"/>
      <c r="G376" s="1310"/>
      <c r="H376" s="1310"/>
      <c r="I376" s="1310"/>
    </row>
    <row r="377" spans="1:9" ht="15.75" hidden="1">
      <c r="A377" s="1300">
        <v>2530</v>
      </c>
      <c r="B377" s="1293" t="s">
        <v>371</v>
      </c>
      <c r="C377" s="1294">
        <v>3</v>
      </c>
      <c r="D377" s="1294">
        <v>0</v>
      </c>
      <c r="E377" s="1303" t="s">
        <v>381</v>
      </c>
      <c r="F377" s="1303"/>
      <c r="G377" s="1310"/>
      <c r="H377" s="1310"/>
      <c r="I377" s="1310"/>
    </row>
    <row r="378" spans="1:9" s="1306" customFormat="1" ht="10.5" hidden="1" customHeight="1">
      <c r="A378" s="1300"/>
      <c r="B378" s="1293"/>
      <c r="C378" s="1294"/>
      <c r="D378" s="1294"/>
      <c r="E378" s="1301" t="s">
        <v>194</v>
      </c>
      <c r="F378" s="1301"/>
      <c r="G378" s="1304"/>
      <c r="H378" s="1304"/>
      <c r="I378" s="1304"/>
    </row>
    <row r="379" spans="1:9" ht="15.75" hidden="1">
      <c r="A379" s="1300">
        <v>3531</v>
      </c>
      <c r="B379" s="1308" t="s">
        <v>371</v>
      </c>
      <c r="C379" s="1309">
        <v>3</v>
      </c>
      <c r="D379" s="1309">
        <v>1</v>
      </c>
      <c r="E379" s="1301" t="s">
        <v>381</v>
      </c>
      <c r="F379" s="1301"/>
      <c r="G379" s="1310"/>
      <c r="H379" s="1310"/>
      <c r="I379" s="1310"/>
    </row>
    <row r="380" spans="1:9" ht="40.5" hidden="1">
      <c r="A380" s="1300"/>
      <c r="B380" s="1308"/>
      <c r="C380" s="1309"/>
      <c r="D380" s="1309"/>
      <c r="E380" s="1301" t="s">
        <v>989</v>
      </c>
      <c r="F380" s="1301"/>
      <c r="G380" s="1310"/>
      <c r="H380" s="1310"/>
      <c r="I380" s="1310"/>
    </row>
    <row r="381" spans="1:9" ht="15.75" hidden="1">
      <c r="A381" s="1300"/>
      <c r="B381" s="1308"/>
      <c r="C381" s="1309"/>
      <c r="D381" s="1309"/>
      <c r="E381" s="1301" t="s">
        <v>1006</v>
      </c>
      <c r="F381" s="1301"/>
      <c r="G381" s="1310"/>
      <c r="H381" s="1310"/>
      <c r="I381" s="1310"/>
    </row>
    <row r="382" spans="1:9" ht="15.75" hidden="1">
      <c r="A382" s="1300"/>
      <c r="B382" s="1308"/>
      <c r="C382" s="1309"/>
      <c r="D382" s="1309"/>
      <c r="E382" s="1301" t="s">
        <v>1006</v>
      </c>
      <c r="F382" s="1301"/>
      <c r="G382" s="1310"/>
      <c r="H382" s="1310"/>
      <c r="I382" s="1310"/>
    </row>
    <row r="383" spans="1:9" ht="19.5" hidden="1" customHeight="1">
      <c r="A383" s="1300">
        <v>2540</v>
      </c>
      <c r="B383" s="1293" t="s">
        <v>371</v>
      </c>
      <c r="C383" s="1294">
        <v>4</v>
      </c>
      <c r="D383" s="1294">
        <v>0</v>
      </c>
      <c r="E383" s="1303" t="s">
        <v>384</v>
      </c>
      <c r="F383" s="1303"/>
      <c r="G383" s="1310"/>
      <c r="H383" s="1310"/>
      <c r="I383" s="1310"/>
    </row>
    <row r="384" spans="1:9" s="1306" customFormat="1" ht="10.5" hidden="1" customHeight="1">
      <c r="A384" s="1300"/>
      <c r="B384" s="1293"/>
      <c r="C384" s="1294"/>
      <c r="D384" s="1294"/>
      <c r="E384" s="1301" t="s">
        <v>194</v>
      </c>
      <c r="F384" s="1301"/>
      <c r="G384" s="1304"/>
      <c r="H384" s="1304"/>
      <c r="I384" s="1304"/>
    </row>
    <row r="385" spans="1:9" ht="17.25" hidden="1" customHeight="1">
      <c r="A385" s="1300">
        <v>2541</v>
      </c>
      <c r="B385" s="1308" t="s">
        <v>371</v>
      </c>
      <c r="C385" s="1309">
        <v>4</v>
      </c>
      <c r="D385" s="1309">
        <v>1</v>
      </c>
      <c r="E385" s="1301" t="s">
        <v>384</v>
      </c>
      <c r="F385" s="1301"/>
      <c r="G385" s="1310"/>
      <c r="H385" s="1310"/>
      <c r="I385" s="1310"/>
    </row>
    <row r="386" spans="1:9" ht="40.5" hidden="1">
      <c r="A386" s="1300"/>
      <c r="B386" s="1308"/>
      <c r="C386" s="1309"/>
      <c r="D386" s="1309"/>
      <c r="E386" s="1301" t="s">
        <v>989</v>
      </c>
      <c r="F386" s="1301"/>
      <c r="G386" s="1310"/>
      <c r="H386" s="1310"/>
      <c r="I386" s="1310"/>
    </row>
    <row r="387" spans="1:9" ht="15.75" hidden="1">
      <c r="A387" s="1300"/>
      <c r="B387" s="1308"/>
      <c r="C387" s="1309"/>
      <c r="D387" s="1309"/>
      <c r="E387" s="1301" t="s">
        <v>1006</v>
      </c>
      <c r="F387" s="1301"/>
      <c r="G387" s="1310"/>
      <c r="H387" s="1310"/>
      <c r="I387" s="1310"/>
    </row>
    <row r="388" spans="1:9" ht="15.75" hidden="1">
      <c r="A388" s="1300"/>
      <c r="B388" s="1308"/>
      <c r="C388" s="1309"/>
      <c r="D388" s="1309"/>
      <c r="E388" s="1301" t="s">
        <v>1006</v>
      </c>
      <c r="F388" s="1301"/>
      <c r="G388" s="1310"/>
      <c r="H388" s="1310"/>
      <c r="I388" s="1310"/>
    </row>
    <row r="389" spans="1:9" ht="32.25" hidden="1" customHeight="1">
      <c r="A389" s="1300">
        <v>2550</v>
      </c>
      <c r="B389" s="1293" t="s">
        <v>371</v>
      </c>
      <c r="C389" s="1294">
        <v>5</v>
      </c>
      <c r="D389" s="1294">
        <v>0</v>
      </c>
      <c r="E389" s="1303" t="s">
        <v>387</v>
      </c>
      <c r="F389" s="1303"/>
      <c r="G389" s="1310"/>
      <c r="H389" s="1310"/>
      <c r="I389" s="1310"/>
    </row>
    <row r="390" spans="1:9" s="1306" customFormat="1" ht="10.5" hidden="1" customHeight="1">
      <c r="A390" s="1300"/>
      <c r="B390" s="1293"/>
      <c r="C390" s="1294"/>
      <c r="D390" s="1294"/>
      <c r="E390" s="1301" t="s">
        <v>194</v>
      </c>
      <c r="F390" s="1301"/>
      <c r="G390" s="1304"/>
      <c r="H390" s="1304"/>
      <c r="I390" s="1304"/>
    </row>
    <row r="391" spans="1:9" ht="40.5" hidden="1">
      <c r="A391" s="1300">
        <v>2551</v>
      </c>
      <c r="B391" s="1308" t="s">
        <v>371</v>
      </c>
      <c r="C391" s="1309">
        <v>5</v>
      </c>
      <c r="D391" s="1309">
        <v>1</v>
      </c>
      <c r="E391" s="1301" t="s">
        <v>387</v>
      </c>
      <c r="F391" s="1301"/>
      <c r="G391" s="1310"/>
      <c r="H391" s="1310"/>
      <c r="I391" s="1310"/>
    </row>
    <row r="392" spans="1:9" ht="40.5" hidden="1">
      <c r="A392" s="1300"/>
      <c r="B392" s="1308"/>
      <c r="C392" s="1309"/>
      <c r="D392" s="1309"/>
      <c r="E392" s="1301" t="s">
        <v>989</v>
      </c>
      <c r="F392" s="1301"/>
      <c r="G392" s="1310"/>
      <c r="H392" s="1310"/>
      <c r="I392" s="1310"/>
    </row>
    <row r="393" spans="1:9" ht="15.75" hidden="1">
      <c r="A393" s="1300"/>
      <c r="B393" s="1308"/>
      <c r="C393" s="1309"/>
      <c r="D393" s="1309"/>
      <c r="E393" s="1301" t="s">
        <v>1006</v>
      </c>
      <c r="F393" s="1301"/>
      <c r="G393" s="1310"/>
      <c r="H393" s="1310"/>
      <c r="I393" s="1310"/>
    </row>
    <row r="394" spans="1:9" ht="15.75" hidden="1">
      <c r="A394" s="1300"/>
      <c r="B394" s="1308"/>
      <c r="C394" s="1309"/>
      <c r="D394" s="1309"/>
      <c r="E394" s="1301" t="s">
        <v>1006</v>
      </c>
      <c r="F394" s="1301"/>
      <c r="G394" s="1310"/>
      <c r="H394" s="1310"/>
      <c r="I394" s="1310"/>
    </row>
    <row r="395" spans="1:9" ht="15.75" hidden="1">
      <c r="A395" s="1300"/>
      <c r="B395" s="1308"/>
      <c r="C395" s="1309"/>
      <c r="D395" s="1309"/>
      <c r="E395" s="1311"/>
      <c r="F395" s="1301"/>
      <c r="G395" s="1310"/>
      <c r="H395" s="1310"/>
      <c r="I395" s="1310"/>
    </row>
    <row r="396" spans="1:9" ht="15.75" hidden="1">
      <c r="A396" s="1300"/>
      <c r="B396" s="1308"/>
      <c r="C396" s="1309"/>
      <c r="D396" s="1309"/>
      <c r="E396" s="1311"/>
      <c r="F396" s="1301"/>
      <c r="G396" s="1310"/>
      <c r="H396" s="1310"/>
      <c r="I396" s="1310"/>
    </row>
    <row r="397" spans="1:9" ht="27">
      <c r="A397" s="1300">
        <v>2560</v>
      </c>
      <c r="B397" s="1293" t="s">
        <v>371</v>
      </c>
      <c r="C397" s="1294">
        <v>6</v>
      </c>
      <c r="D397" s="1294">
        <v>0</v>
      </c>
      <c r="E397" s="1303" t="s">
        <v>390</v>
      </c>
      <c r="F397" s="1303"/>
      <c r="G397" s="1310">
        <f>H397+I397</f>
        <v>25639</v>
      </c>
      <c r="H397" s="1310">
        <f>H399</f>
        <v>10639</v>
      </c>
      <c r="I397" s="1310">
        <f>I399</f>
        <v>15000</v>
      </c>
    </row>
    <row r="398" spans="1:9" s="1306" customFormat="1" ht="10.5" customHeight="1">
      <c r="A398" s="1300"/>
      <c r="B398" s="1293"/>
      <c r="C398" s="1294"/>
      <c r="D398" s="1294"/>
      <c r="E398" s="1301" t="s">
        <v>194</v>
      </c>
      <c r="F398" s="1301"/>
      <c r="G398" s="1304"/>
      <c r="H398" s="1304"/>
      <c r="I398" s="1304"/>
    </row>
    <row r="399" spans="1:9" ht="27">
      <c r="A399" s="1300">
        <v>2561</v>
      </c>
      <c r="B399" s="1308" t="s">
        <v>371</v>
      </c>
      <c r="C399" s="1309">
        <v>6</v>
      </c>
      <c r="D399" s="1309">
        <v>1</v>
      </c>
      <c r="E399" s="1301" t="s">
        <v>390</v>
      </c>
      <c r="F399" s="1301"/>
      <c r="G399" s="1310">
        <f>H399+I399</f>
        <v>25639</v>
      </c>
      <c r="H399" s="1310">
        <f>H401+H405+H403+H404+H402</f>
        <v>10639</v>
      </c>
      <c r="I399" s="1310">
        <f>I401+I406+I405</f>
        <v>15000</v>
      </c>
    </row>
    <row r="400" spans="1:9" ht="23.25" customHeight="1">
      <c r="A400" s="1300"/>
      <c r="B400" s="1308"/>
      <c r="C400" s="1309"/>
      <c r="D400" s="1309"/>
      <c r="E400" s="1316" t="s">
        <v>989</v>
      </c>
      <c r="F400" s="1301"/>
      <c r="G400" s="1310"/>
      <c r="H400" s="1310"/>
      <c r="I400" s="1310"/>
    </row>
    <row r="401" spans="1:9" ht="13.5" customHeight="1">
      <c r="A401" s="1300"/>
      <c r="B401" s="1308"/>
      <c r="C401" s="1309"/>
      <c r="D401" s="1309"/>
      <c r="E401" s="1301" t="s">
        <v>717</v>
      </c>
      <c r="F401" s="1301">
        <v>4213</v>
      </c>
      <c r="G401" s="1310">
        <f>H401+I401</f>
        <v>1000</v>
      </c>
      <c r="H401" s="1310">
        <f>'[3]srgaka mig'!F45</f>
        <v>1000</v>
      </c>
      <c r="I401" s="1310"/>
    </row>
    <row r="402" spans="1:9" ht="13.5" customHeight="1">
      <c r="A402" s="1300"/>
      <c r="B402" s="1308"/>
      <c r="C402" s="1309"/>
      <c r="D402" s="1309"/>
      <c r="E402" s="1301" t="s">
        <v>997</v>
      </c>
      <c r="F402" s="1301">
        <v>4239</v>
      </c>
      <c r="G402" s="1310">
        <f>H402</f>
        <v>2000</v>
      </c>
      <c r="H402" s="1310">
        <f>'[3]srgaka mig'!F62</f>
        <v>2000</v>
      </c>
      <c r="I402" s="1310"/>
    </row>
    <row r="403" spans="1:9" ht="35.25" customHeight="1">
      <c r="A403" s="1300"/>
      <c r="B403" s="1308"/>
      <c r="C403" s="1309"/>
      <c r="D403" s="1309"/>
      <c r="E403" s="1301" t="s">
        <v>1010</v>
      </c>
      <c r="F403" s="1301">
        <v>4637</v>
      </c>
      <c r="G403" s="1310">
        <f>H403+I403</f>
        <v>6889</v>
      </c>
      <c r="H403" s="1310">
        <f>'[3]srgaka mig'!F104</f>
        <v>6889</v>
      </c>
      <c r="I403" s="1310"/>
    </row>
    <row r="404" spans="1:9" ht="35.25" customHeight="1">
      <c r="A404" s="1300"/>
      <c r="B404" s="1308"/>
      <c r="C404" s="1309"/>
      <c r="D404" s="1309"/>
      <c r="E404" s="1008" t="s">
        <v>828</v>
      </c>
      <c r="F404" s="1301">
        <v>4655</v>
      </c>
      <c r="G404" s="1310">
        <f>H404</f>
        <v>750</v>
      </c>
      <c r="H404" s="1310">
        <f>'[3]srgaka mig'!F111</f>
        <v>750</v>
      </c>
      <c r="I404" s="1310"/>
    </row>
    <row r="405" spans="1:9" ht="26.25" customHeight="1">
      <c r="A405" s="1300"/>
      <c r="B405" s="1308"/>
      <c r="C405" s="1309"/>
      <c r="D405" s="1309"/>
      <c r="E405" s="1311" t="s">
        <v>1003</v>
      </c>
      <c r="F405" s="1301">
        <v>5122</v>
      </c>
      <c r="G405" s="1310">
        <f>H405+I405</f>
        <v>0</v>
      </c>
      <c r="H405" s="1310"/>
      <c r="I405" s="1310">
        <f>'[3]srgaka mig'!F156</f>
        <v>0</v>
      </c>
    </row>
    <row r="406" spans="1:9" ht="26.25" customHeight="1">
      <c r="A406" s="1300"/>
      <c r="B406" s="1308"/>
      <c r="C406" s="1309"/>
      <c r="D406" s="1309"/>
      <c r="E406" s="1319" t="s">
        <v>903</v>
      </c>
      <c r="F406" s="1301">
        <v>5131</v>
      </c>
      <c r="G406" s="1310">
        <f>H406+I406</f>
        <v>15000</v>
      </c>
      <c r="H406" s="1310"/>
      <c r="I406" s="1302">
        <f>'[3]srgaka mig'!F158</f>
        <v>15000</v>
      </c>
    </row>
    <row r="407" spans="1:9" s="1298" customFormat="1" ht="52.5" customHeight="1">
      <c r="A407" s="1292">
        <v>2600</v>
      </c>
      <c r="B407" s="1293" t="s">
        <v>393</v>
      </c>
      <c r="C407" s="1294">
        <v>0</v>
      </c>
      <c r="D407" s="1294">
        <v>0</v>
      </c>
      <c r="E407" s="1295" t="s">
        <v>1025</v>
      </c>
      <c r="F407" s="1295"/>
      <c r="G407" s="1287">
        <f>H407+I407</f>
        <v>572835.88</v>
      </c>
      <c r="H407" s="1287">
        <f>H409+H417+H423+H430+H440+H446</f>
        <v>57920.7</v>
      </c>
      <c r="I407" s="1296">
        <f>I409+I417+I423+I430+I440+I446</f>
        <v>514915.18</v>
      </c>
    </row>
    <row r="408" spans="1:9" ht="12.75" customHeight="1">
      <c r="A408" s="1300"/>
      <c r="B408" s="1293"/>
      <c r="C408" s="1294"/>
      <c r="D408" s="1294"/>
      <c r="E408" s="1301" t="s">
        <v>191</v>
      </c>
      <c r="F408" s="1301"/>
      <c r="G408" s="1310"/>
      <c r="H408" s="1310"/>
      <c r="I408" s="1310"/>
    </row>
    <row r="409" spans="1:9" ht="12.75" customHeight="1">
      <c r="A409" s="1300">
        <v>2610</v>
      </c>
      <c r="B409" s="1293" t="s">
        <v>393</v>
      </c>
      <c r="C409" s="1294">
        <v>1</v>
      </c>
      <c r="D409" s="1294">
        <v>0</v>
      </c>
      <c r="E409" s="1303" t="s">
        <v>397</v>
      </c>
      <c r="F409" s="1303"/>
      <c r="G409" s="1310">
        <f>I409+H409</f>
        <v>304658.38</v>
      </c>
      <c r="H409" s="1310">
        <f>H411</f>
        <v>33527.199999999997</v>
      </c>
      <c r="I409" s="1310">
        <f>I411</f>
        <v>271131.18</v>
      </c>
    </row>
    <row r="410" spans="1:9" s="1306" customFormat="1" ht="12" customHeight="1">
      <c r="A410" s="1300"/>
      <c r="B410" s="1293"/>
      <c r="C410" s="1294"/>
      <c r="D410" s="1294"/>
      <c r="E410" s="1301" t="s">
        <v>194</v>
      </c>
      <c r="F410" s="1301"/>
      <c r="G410" s="1304"/>
      <c r="H410" s="1304"/>
      <c r="I410" s="1304"/>
    </row>
    <row r="411" spans="1:9" ht="13.5" customHeight="1">
      <c r="A411" s="1300">
        <v>2611</v>
      </c>
      <c r="B411" s="1308" t="s">
        <v>393</v>
      </c>
      <c r="C411" s="1309">
        <v>1</v>
      </c>
      <c r="D411" s="1309">
        <v>1</v>
      </c>
      <c r="E411" s="1301" t="s">
        <v>399</v>
      </c>
      <c r="F411" s="1301"/>
      <c r="G411" s="1310">
        <f>I411+H411</f>
        <v>304658.38</v>
      </c>
      <c r="H411" s="1310">
        <f>SUM(H413:H416)</f>
        <v>33527.199999999997</v>
      </c>
      <c r="I411" s="1310">
        <f>I415+I416</f>
        <v>271131.18</v>
      </c>
    </row>
    <row r="412" spans="1:9" ht="31.5" customHeight="1">
      <c r="A412" s="1300"/>
      <c r="B412" s="1308"/>
      <c r="C412" s="1309"/>
      <c r="D412" s="1309"/>
      <c r="E412" s="1301" t="s">
        <v>989</v>
      </c>
      <c r="F412" s="1301"/>
      <c r="G412" s="1310"/>
      <c r="H412" s="1310"/>
      <c r="I412" s="1310"/>
    </row>
    <row r="413" spans="1:9" ht="39" customHeight="1">
      <c r="A413" s="1300"/>
      <c r="B413" s="1308"/>
      <c r="C413" s="1309"/>
      <c r="D413" s="1309"/>
      <c r="E413" s="1301" t="s">
        <v>1010</v>
      </c>
      <c r="F413" s="1301">
        <v>4637</v>
      </c>
      <c r="G413" s="1310">
        <f>I413+H413</f>
        <v>33527.199999999997</v>
      </c>
      <c r="H413" s="1310">
        <f>'[3]bnak shin'!F104</f>
        <v>33527.199999999997</v>
      </c>
      <c r="I413" s="1310"/>
    </row>
    <row r="414" spans="1:9" ht="31.5" customHeight="1">
      <c r="A414" s="1300"/>
      <c r="B414" s="1308"/>
      <c r="C414" s="1309"/>
      <c r="D414" s="1309"/>
      <c r="E414" s="1008" t="s">
        <v>828</v>
      </c>
      <c r="F414" s="1301">
        <v>4655</v>
      </c>
      <c r="G414" s="1310">
        <f>H414</f>
        <v>0</v>
      </c>
      <c r="H414" s="1310">
        <f>'[3]bnak shin'!F111</f>
        <v>0</v>
      </c>
      <c r="I414" s="1310"/>
    </row>
    <row r="415" spans="1:9" ht="27">
      <c r="A415" s="1300"/>
      <c r="B415" s="1308"/>
      <c r="C415" s="1309"/>
      <c r="D415" s="1309"/>
      <c r="E415" s="1301" t="s">
        <v>1005</v>
      </c>
      <c r="F415" s="1301">
        <v>5113</v>
      </c>
      <c r="G415" s="1310">
        <f>I415+H415</f>
        <v>270896.18</v>
      </c>
      <c r="H415" s="1310"/>
      <c r="I415" s="1310">
        <f>'[3]bnak shin'!F154</f>
        <v>270896.18</v>
      </c>
    </row>
    <row r="416" spans="1:9" ht="15.75" hidden="1">
      <c r="A416" s="1300"/>
      <c r="B416" s="1308"/>
      <c r="C416" s="1309"/>
      <c r="D416" s="1309"/>
      <c r="E416" s="1311" t="s">
        <v>1007</v>
      </c>
      <c r="F416" s="1301">
        <v>5134</v>
      </c>
      <c r="G416" s="1310">
        <f>I416+H416</f>
        <v>235</v>
      </c>
      <c r="H416" s="1310"/>
      <c r="I416" s="1310">
        <f>'[3]bnak shin'!F161</f>
        <v>235</v>
      </c>
    </row>
    <row r="417" spans="1:9" ht="15.75" hidden="1">
      <c r="A417" s="1300">
        <v>2620</v>
      </c>
      <c r="B417" s="1293" t="s">
        <v>393</v>
      </c>
      <c r="C417" s="1294">
        <v>2</v>
      </c>
      <c r="D417" s="1294">
        <v>0</v>
      </c>
      <c r="E417" s="1303" t="s">
        <v>400</v>
      </c>
      <c r="F417" s="1303"/>
      <c r="G417" s="1310"/>
      <c r="H417" s="1310"/>
      <c r="I417" s="1310"/>
    </row>
    <row r="418" spans="1:9" s="1306" customFormat="1" ht="10.5" hidden="1" customHeight="1">
      <c r="A418" s="1300"/>
      <c r="B418" s="1293"/>
      <c r="C418" s="1294"/>
      <c r="D418" s="1294"/>
      <c r="E418" s="1301" t="s">
        <v>194</v>
      </c>
      <c r="F418" s="1301"/>
      <c r="G418" s="1304"/>
      <c r="H418" s="1304"/>
      <c r="I418" s="1304"/>
    </row>
    <row r="419" spans="1:9" ht="15.75" hidden="1">
      <c r="A419" s="1300">
        <v>2621</v>
      </c>
      <c r="B419" s="1308" t="s">
        <v>393</v>
      </c>
      <c r="C419" s="1309">
        <v>2</v>
      </c>
      <c r="D419" s="1309">
        <v>1</v>
      </c>
      <c r="E419" s="1301" t="s">
        <v>400</v>
      </c>
      <c r="F419" s="1301"/>
      <c r="G419" s="1310"/>
      <c r="H419" s="1310"/>
      <c r="I419" s="1310"/>
    </row>
    <row r="420" spans="1:9" ht="40.5" hidden="1">
      <c r="A420" s="1300"/>
      <c r="B420" s="1308"/>
      <c r="C420" s="1309"/>
      <c r="D420" s="1309"/>
      <c r="E420" s="1301" t="s">
        <v>989</v>
      </c>
      <c r="F420" s="1301"/>
      <c r="G420" s="1310"/>
      <c r="H420" s="1310"/>
      <c r="I420" s="1310"/>
    </row>
    <row r="421" spans="1:9" ht="15.75" hidden="1">
      <c r="A421" s="1300"/>
      <c r="B421" s="1308"/>
      <c r="C421" s="1309"/>
      <c r="D421" s="1309"/>
      <c r="E421" s="1301" t="s">
        <v>1006</v>
      </c>
      <c r="F421" s="1301"/>
      <c r="G421" s="1310"/>
      <c r="H421" s="1310"/>
      <c r="I421" s="1310"/>
    </row>
    <row r="422" spans="1:9" ht="15.75" hidden="1">
      <c r="A422" s="1300"/>
      <c r="B422" s="1308"/>
      <c r="C422" s="1309"/>
      <c r="D422" s="1309"/>
      <c r="E422" s="1301" t="s">
        <v>1006</v>
      </c>
      <c r="F422" s="1301"/>
      <c r="G422" s="1310"/>
      <c r="H422" s="1310"/>
      <c r="I422" s="1310"/>
    </row>
    <row r="423" spans="1:9" ht="15.75">
      <c r="A423" s="1300">
        <v>2630</v>
      </c>
      <c r="B423" s="1293" t="s">
        <v>393</v>
      </c>
      <c r="C423" s="1294">
        <v>3</v>
      </c>
      <c r="D423" s="1294">
        <v>0</v>
      </c>
      <c r="E423" s="1303" t="s">
        <v>403</v>
      </c>
      <c r="F423" s="1303"/>
      <c r="G423" s="1310">
        <f>I423+H423</f>
        <v>244684</v>
      </c>
      <c r="H423" s="1310">
        <f>H425</f>
        <v>900</v>
      </c>
      <c r="I423" s="1310">
        <f>I425</f>
        <v>243784</v>
      </c>
    </row>
    <row r="424" spans="1:9" s="1306" customFormat="1" ht="10.5" customHeight="1">
      <c r="A424" s="1300"/>
      <c r="B424" s="1293"/>
      <c r="C424" s="1294"/>
      <c r="D424" s="1294"/>
      <c r="E424" s="1301" t="s">
        <v>194</v>
      </c>
      <c r="F424" s="1301"/>
      <c r="G424" s="1304"/>
      <c r="H424" s="1304"/>
      <c r="I424" s="1304"/>
    </row>
    <row r="425" spans="1:9" ht="15.75">
      <c r="A425" s="1300">
        <v>2631</v>
      </c>
      <c r="B425" s="1308" t="s">
        <v>393</v>
      </c>
      <c r="C425" s="1309">
        <v>3</v>
      </c>
      <c r="D425" s="1309">
        <v>1</v>
      </c>
      <c r="E425" s="1301" t="s">
        <v>406</v>
      </c>
      <c r="F425" s="1301"/>
      <c r="G425" s="1310">
        <f>I425+H425</f>
        <v>244684</v>
      </c>
      <c r="H425" s="1310">
        <f>H428+H429+H427</f>
        <v>900</v>
      </c>
      <c r="I425" s="1310">
        <f>I428+I429+I427</f>
        <v>243784</v>
      </c>
    </row>
    <row r="426" spans="1:9" ht="24" customHeight="1">
      <c r="A426" s="1300"/>
      <c r="B426" s="1308"/>
      <c r="C426" s="1309"/>
      <c r="D426" s="1309"/>
      <c r="E426" s="1316" t="s">
        <v>989</v>
      </c>
      <c r="F426" s="1301"/>
      <c r="G426" s="1310"/>
      <c r="H426" s="1310"/>
      <c r="I426" s="1310"/>
    </row>
    <row r="427" spans="1:9" ht="14.25" customHeight="1">
      <c r="A427" s="1300"/>
      <c r="B427" s="1308"/>
      <c r="C427" s="1309"/>
      <c r="D427" s="1309"/>
      <c r="E427" s="1301" t="s">
        <v>750</v>
      </c>
      <c r="F427" s="1301">
        <v>4241</v>
      </c>
      <c r="G427" s="1310">
        <f>I427+H427</f>
        <v>900</v>
      </c>
      <c r="H427" s="1310">
        <f>[3]jramatakararum!F64</f>
        <v>900</v>
      </c>
      <c r="I427" s="1310"/>
    </row>
    <row r="428" spans="1:9" ht="15.75">
      <c r="A428" s="1300"/>
      <c r="B428" s="1308"/>
      <c r="C428" s="1309"/>
      <c r="D428" s="1309"/>
      <c r="E428" s="1301" t="s">
        <v>1014</v>
      </c>
      <c r="F428" s="1301">
        <v>5112</v>
      </c>
      <c r="G428" s="1310">
        <f>I428+H428</f>
        <v>243784</v>
      </c>
      <c r="H428" s="1310"/>
      <c r="I428" s="1310">
        <f>[3]jramatakararum!F153</f>
        <v>243784</v>
      </c>
    </row>
    <row r="429" spans="1:9" ht="15.75">
      <c r="A429" s="1300"/>
      <c r="B429" s="1308"/>
      <c r="C429" s="1309"/>
      <c r="D429" s="1309"/>
      <c r="E429" s="1311" t="s">
        <v>1007</v>
      </c>
      <c r="F429" s="1301">
        <v>5134</v>
      </c>
      <c r="G429" s="1310">
        <f>I429+H429</f>
        <v>0</v>
      </c>
      <c r="H429" s="1310"/>
      <c r="I429" s="1310">
        <f>[3]jramatakararum!F161</f>
        <v>0</v>
      </c>
    </row>
    <row r="430" spans="1:9" ht="14.25" customHeight="1">
      <c r="A430" s="1300">
        <v>2640</v>
      </c>
      <c r="B430" s="1293" t="s">
        <v>393</v>
      </c>
      <c r="C430" s="1294">
        <v>4</v>
      </c>
      <c r="D430" s="1294">
        <v>0</v>
      </c>
      <c r="E430" s="1303" t="s">
        <v>407</v>
      </c>
      <c r="F430" s="1303"/>
      <c r="G430" s="1302">
        <f>H430+I430</f>
        <v>23493.5</v>
      </c>
      <c r="H430" s="1302">
        <f>H432</f>
        <v>23493.5</v>
      </c>
      <c r="I430" s="1302">
        <f>I432</f>
        <v>0</v>
      </c>
    </row>
    <row r="431" spans="1:9" s="1306" customFormat="1" ht="14.25" customHeight="1">
      <c r="A431" s="1300"/>
      <c r="B431" s="1293"/>
      <c r="C431" s="1294"/>
      <c r="D431" s="1294"/>
      <c r="E431" s="1301" t="s">
        <v>194</v>
      </c>
      <c r="F431" s="1301"/>
      <c r="G431" s="1307"/>
      <c r="H431" s="1307"/>
      <c r="I431" s="1307"/>
    </row>
    <row r="432" spans="1:9" ht="12.75" customHeight="1">
      <c r="A432" s="1300">
        <v>2641</v>
      </c>
      <c r="B432" s="1308" t="s">
        <v>393</v>
      </c>
      <c r="C432" s="1309">
        <v>4</v>
      </c>
      <c r="D432" s="1309">
        <v>1</v>
      </c>
      <c r="E432" s="1301" t="s">
        <v>410</v>
      </c>
      <c r="F432" s="1301"/>
      <c r="G432" s="1302">
        <f>H432+I432</f>
        <v>23493.5</v>
      </c>
      <c r="H432" s="1302">
        <f>H434+H435+H436+H437</f>
        <v>23493.5</v>
      </c>
      <c r="I432" s="1302">
        <f>I434+I435+I439+I438+I526</f>
        <v>0</v>
      </c>
    </row>
    <row r="433" spans="1:9" ht="27.75" customHeight="1">
      <c r="A433" s="1300"/>
      <c r="B433" s="1308"/>
      <c r="C433" s="1309"/>
      <c r="D433" s="1309"/>
      <c r="E433" s="1301" t="s">
        <v>989</v>
      </c>
      <c r="F433" s="1301"/>
      <c r="G433" s="1302"/>
      <c r="H433" s="1302"/>
      <c r="I433" s="1302"/>
    </row>
    <row r="434" spans="1:9" ht="17.25" customHeight="1">
      <c r="A434" s="1300"/>
      <c r="B434" s="1308"/>
      <c r="C434" s="1309"/>
      <c r="D434" s="1309"/>
      <c r="E434" s="1301" t="s">
        <v>1026</v>
      </c>
      <c r="F434" s="1301">
        <v>4212</v>
      </c>
      <c r="G434" s="1302">
        <f>H434+I434</f>
        <v>11220</v>
      </c>
      <c r="H434" s="1302">
        <f>[3]lusav!F44</f>
        <v>11220</v>
      </c>
      <c r="I434" s="1302"/>
    </row>
    <row r="435" spans="1:9" ht="18.75" customHeight="1">
      <c r="A435" s="1300"/>
      <c r="B435" s="1308"/>
      <c r="C435" s="1309"/>
      <c r="D435" s="1309"/>
      <c r="E435" s="1314" t="s">
        <v>1027</v>
      </c>
      <c r="F435" s="1301">
        <v>4239</v>
      </c>
      <c r="G435" s="1310">
        <f>H435+I435</f>
        <v>0</v>
      </c>
      <c r="H435" s="1310">
        <f>[3]lusav!F66</f>
        <v>0</v>
      </c>
      <c r="I435" s="1310"/>
    </row>
    <row r="436" spans="1:9" ht="18.75" customHeight="1">
      <c r="A436" s="1300"/>
      <c r="B436" s="1308"/>
      <c r="C436" s="1309"/>
      <c r="D436" s="1309"/>
      <c r="E436" s="1314" t="s">
        <v>1028</v>
      </c>
      <c r="F436" s="1311" t="s">
        <v>773</v>
      </c>
      <c r="G436" s="1310">
        <f>H436+I436</f>
        <v>1500</v>
      </c>
      <c r="H436" s="1310">
        <f>[3]lusav!F76</f>
        <v>1500</v>
      </c>
      <c r="I436" s="1310"/>
    </row>
    <row r="437" spans="1:9" ht="26.25" customHeight="1">
      <c r="A437" s="1300"/>
      <c r="B437" s="1308"/>
      <c r="C437" s="1309"/>
      <c r="D437" s="1309"/>
      <c r="E437" s="1314" t="s">
        <v>1010</v>
      </c>
      <c r="F437" s="1311" t="s">
        <v>816</v>
      </c>
      <c r="G437" s="1310">
        <f>H437+I437</f>
        <v>10773.5</v>
      </c>
      <c r="H437" s="1310">
        <f>[3]lusav!F104</f>
        <v>10773.5</v>
      </c>
      <c r="I437" s="1310"/>
    </row>
    <row r="438" spans="1:9" ht="18" customHeight="1">
      <c r="A438" s="1300"/>
      <c r="B438" s="1308"/>
      <c r="C438" s="1309"/>
      <c r="D438" s="1309"/>
      <c r="E438" s="1311" t="s">
        <v>1029</v>
      </c>
      <c r="F438" s="1301">
        <v>5112</v>
      </c>
      <c r="G438" s="1310"/>
      <c r="H438" s="1310"/>
      <c r="I438" s="1310">
        <f>[3]lusav!F153</f>
        <v>0</v>
      </c>
    </row>
    <row r="439" spans="1:9" ht="15.75" customHeight="1">
      <c r="A439" s="1300"/>
      <c r="B439" s="1308"/>
      <c r="C439" s="1309"/>
      <c r="D439" s="1309"/>
      <c r="E439" s="1301" t="s">
        <v>1005</v>
      </c>
      <c r="F439" s="1301">
        <v>5113</v>
      </c>
      <c r="G439" s="1310">
        <f>I439+H439</f>
        <v>0</v>
      </c>
      <c r="H439" s="1310"/>
      <c r="I439" s="1310">
        <f>[3]lusav!F154</f>
        <v>0</v>
      </c>
    </row>
    <row r="440" spans="1:9" ht="15" hidden="1" customHeight="1">
      <c r="A440" s="1300">
        <v>2650</v>
      </c>
      <c r="B440" s="1293" t="s">
        <v>393</v>
      </c>
      <c r="C440" s="1294">
        <v>5</v>
      </c>
      <c r="D440" s="1294">
        <v>0</v>
      </c>
      <c r="E440" s="1303" t="s">
        <v>411</v>
      </c>
      <c r="F440" s="1303"/>
      <c r="G440" s="1302">
        <f>H440+I440</f>
        <v>0</v>
      </c>
      <c r="H440" s="1302"/>
      <c r="I440" s="1302">
        <f>I442</f>
        <v>0</v>
      </c>
    </row>
    <row r="441" spans="1:9" s="1306" customFormat="1" ht="15" hidden="1" customHeight="1">
      <c r="A441" s="1300"/>
      <c r="B441" s="1293"/>
      <c r="C441" s="1294"/>
      <c r="D441" s="1294"/>
      <c r="E441" s="1301" t="s">
        <v>194</v>
      </c>
      <c r="F441" s="1301"/>
      <c r="G441" s="1307"/>
      <c r="H441" s="1307"/>
      <c r="I441" s="1307"/>
    </row>
    <row r="442" spans="1:9" ht="15" hidden="1" customHeight="1">
      <c r="A442" s="1300">
        <v>2651</v>
      </c>
      <c r="B442" s="1308" t="s">
        <v>393</v>
      </c>
      <c r="C442" s="1309">
        <v>5</v>
      </c>
      <c r="D442" s="1309">
        <v>1</v>
      </c>
      <c r="E442" s="1301" t="s">
        <v>411</v>
      </c>
      <c r="F442" s="1301"/>
      <c r="G442" s="1302">
        <f>H442+I442</f>
        <v>0</v>
      </c>
      <c r="H442" s="1302"/>
      <c r="I442" s="1302">
        <f>I444+I445</f>
        <v>0</v>
      </c>
    </row>
    <row r="443" spans="1:9" ht="15" hidden="1" customHeight="1">
      <c r="A443" s="1300"/>
      <c r="B443" s="1308"/>
      <c r="C443" s="1309"/>
      <c r="D443" s="1309"/>
      <c r="E443" s="1301" t="s">
        <v>989</v>
      </c>
      <c r="F443" s="1301"/>
      <c r="G443" s="1302"/>
      <c r="H443" s="1302"/>
      <c r="I443" s="1302"/>
    </row>
    <row r="444" spans="1:9" ht="15" hidden="1" customHeight="1">
      <c r="A444" s="1300"/>
      <c r="B444" s="1308"/>
      <c r="C444" s="1309"/>
      <c r="D444" s="1309"/>
      <c r="E444" s="1301" t="s">
        <v>1005</v>
      </c>
      <c r="F444" s="1301">
        <v>5113</v>
      </c>
      <c r="G444" s="1302">
        <f>I444+H444</f>
        <v>0</v>
      </c>
      <c r="H444" s="1302"/>
      <c r="I444" s="1302"/>
    </row>
    <row r="445" spans="1:9" ht="15" hidden="1" customHeight="1">
      <c r="A445" s="1300"/>
      <c r="B445" s="1308"/>
      <c r="C445" s="1309"/>
      <c r="D445" s="1309"/>
      <c r="E445" s="1311" t="str">
        <f>'[3]bnak shin'!B161</f>
        <v>-Նախագծահետազոտական ծախսեր</v>
      </c>
      <c r="F445" s="1301">
        <v>5134</v>
      </c>
      <c r="G445" s="1302">
        <f>I445+H445</f>
        <v>0</v>
      </c>
      <c r="H445" s="1302"/>
      <c r="I445" s="1302"/>
    </row>
    <row r="446" spans="1:9" ht="15" hidden="1" customHeight="1">
      <c r="A446" s="1300">
        <v>2660</v>
      </c>
      <c r="B446" s="1293" t="s">
        <v>393</v>
      </c>
      <c r="C446" s="1294">
        <v>6</v>
      </c>
      <c r="D446" s="1294">
        <v>0</v>
      </c>
      <c r="E446" s="1303" t="s">
        <v>414</v>
      </c>
      <c r="F446" s="1303"/>
      <c r="G446" s="1302"/>
      <c r="H446" s="1302"/>
      <c r="I446" s="1302"/>
    </row>
    <row r="447" spans="1:9" s="1306" customFormat="1" ht="15" hidden="1" customHeight="1">
      <c r="A447" s="1300"/>
      <c r="B447" s="1293"/>
      <c r="C447" s="1294"/>
      <c r="D447" s="1294"/>
      <c r="E447" s="1301" t="s">
        <v>194</v>
      </c>
      <c r="F447" s="1301"/>
      <c r="G447" s="1307"/>
      <c r="H447" s="1307"/>
      <c r="I447" s="1307"/>
    </row>
    <row r="448" spans="1:9" ht="15" hidden="1" customHeight="1">
      <c r="A448" s="1300">
        <v>2661</v>
      </c>
      <c r="B448" s="1308" t="s">
        <v>393</v>
      </c>
      <c r="C448" s="1309">
        <v>6</v>
      </c>
      <c r="D448" s="1309">
        <v>1</v>
      </c>
      <c r="E448" s="1301" t="s">
        <v>414</v>
      </c>
      <c r="F448" s="1301"/>
      <c r="G448" s="1302"/>
      <c r="H448" s="1302"/>
      <c r="I448" s="1302"/>
    </row>
    <row r="449" spans="1:9" ht="15" hidden="1" customHeight="1">
      <c r="A449" s="1300"/>
      <c r="B449" s="1308"/>
      <c r="C449" s="1309"/>
      <c r="D449" s="1309"/>
      <c r="E449" s="1301" t="s">
        <v>989</v>
      </c>
      <c r="F449" s="1301"/>
      <c r="G449" s="1302"/>
      <c r="H449" s="1302"/>
      <c r="I449" s="1302"/>
    </row>
    <row r="450" spans="1:9" ht="15" hidden="1" customHeight="1">
      <c r="A450" s="1300"/>
      <c r="B450" s="1308"/>
      <c r="C450" s="1309"/>
      <c r="D450" s="1309"/>
      <c r="E450" s="1301" t="s">
        <v>1006</v>
      </c>
      <c r="F450" s="1301"/>
      <c r="G450" s="1302"/>
      <c r="H450" s="1302"/>
      <c r="I450" s="1302"/>
    </row>
    <row r="451" spans="1:9" ht="15" hidden="1" customHeight="1">
      <c r="A451" s="1300"/>
      <c r="B451" s="1308"/>
      <c r="C451" s="1309"/>
      <c r="D451" s="1309"/>
      <c r="E451" s="1301" t="s">
        <v>1006</v>
      </c>
      <c r="F451" s="1301"/>
      <c r="G451" s="1302"/>
      <c r="H451" s="1302"/>
      <c r="I451" s="1302"/>
    </row>
    <row r="452" spans="1:9" s="1298" customFormat="1" ht="15" hidden="1" customHeight="1">
      <c r="A452" s="1292">
        <v>2700</v>
      </c>
      <c r="B452" s="1293" t="s">
        <v>417</v>
      </c>
      <c r="C452" s="1294">
        <v>0</v>
      </c>
      <c r="D452" s="1294">
        <v>0</v>
      </c>
      <c r="E452" s="1295" t="s">
        <v>1030</v>
      </c>
      <c r="F452" s="1295"/>
      <c r="G452" s="1287">
        <f>H452+I452</f>
        <v>0</v>
      </c>
      <c r="H452" s="1287">
        <f>H454+H468+H486+H504+H510+H516</f>
        <v>0</v>
      </c>
      <c r="I452" s="1287">
        <f>I454+I468+I486+I504+I510+I516</f>
        <v>0</v>
      </c>
    </row>
    <row r="453" spans="1:9" ht="15" hidden="1" customHeight="1">
      <c r="A453" s="1300"/>
      <c r="B453" s="1293"/>
      <c r="C453" s="1294"/>
      <c r="D453" s="1294"/>
      <c r="E453" s="1301" t="s">
        <v>191</v>
      </c>
      <c r="F453" s="1301"/>
      <c r="G453" s="1302"/>
      <c r="H453" s="1302"/>
      <c r="I453" s="1302"/>
    </row>
    <row r="454" spans="1:9" ht="15" hidden="1" customHeight="1">
      <c r="A454" s="1300">
        <v>2710</v>
      </c>
      <c r="B454" s="1293" t="s">
        <v>417</v>
      </c>
      <c r="C454" s="1294">
        <v>1</v>
      </c>
      <c r="D454" s="1294">
        <v>0</v>
      </c>
      <c r="E454" s="1303" t="s">
        <v>421</v>
      </c>
      <c r="F454" s="1303"/>
      <c r="G454" s="1302"/>
      <c r="H454" s="1302"/>
      <c r="I454" s="1302"/>
    </row>
    <row r="455" spans="1:9" s="1306" customFormat="1" ht="15" hidden="1" customHeight="1">
      <c r="A455" s="1300"/>
      <c r="B455" s="1293"/>
      <c r="C455" s="1294"/>
      <c r="D455" s="1294"/>
      <c r="E455" s="1301" t="s">
        <v>194</v>
      </c>
      <c r="F455" s="1301"/>
      <c r="G455" s="1307"/>
      <c r="H455" s="1307"/>
      <c r="I455" s="1307"/>
    </row>
    <row r="456" spans="1:9" ht="15" hidden="1" customHeight="1">
      <c r="A456" s="1300">
        <v>2711</v>
      </c>
      <c r="B456" s="1308" t="s">
        <v>417</v>
      </c>
      <c r="C456" s="1309">
        <v>1</v>
      </c>
      <c r="D456" s="1309">
        <v>1</v>
      </c>
      <c r="E456" s="1301" t="s">
        <v>423</v>
      </c>
      <c r="F456" s="1301"/>
      <c r="G456" s="1302"/>
      <c r="H456" s="1302"/>
      <c r="I456" s="1302"/>
    </row>
    <row r="457" spans="1:9" ht="15" hidden="1" customHeight="1">
      <c r="A457" s="1300"/>
      <c r="B457" s="1308"/>
      <c r="C457" s="1309"/>
      <c r="D457" s="1309"/>
      <c r="E457" s="1301" t="s">
        <v>989</v>
      </c>
      <c r="F457" s="1301"/>
      <c r="G457" s="1302"/>
      <c r="H457" s="1302"/>
      <c r="I457" s="1302"/>
    </row>
    <row r="458" spans="1:9" ht="0.75" hidden="1" customHeight="1">
      <c r="A458" s="1300"/>
      <c r="B458" s="1308"/>
      <c r="C458" s="1309"/>
      <c r="D458" s="1309"/>
      <c r="E458" s="1301" t="s">
        <v>1006</v>
      </c>
      <c r="F458" s="1301"/>
      <c r="G458" s="1302"/>
      <c r="H458" s="1302"/>
      <c r="I458" s="1302"/>
    </row>
    <row r="459" spans="1:9" ht="15" hidden="1" customHeight="1">
      <c r="A459" s="1300"/>
      <c r="B459" s="1308"/>
      <c r="C459" s="1309"/>
      <c r="D459" s="1309"/>
      <c r="E459" s="1301" t="s">
        <v>1006</v>
      </c>
      <c r="F459" s="1301"/>
      <c r="G459" s="1302"/>
      <c r="H459" s="1302"/>
      <c r="I459" s="1302"/>
    </row>
    <row r="460" spans="1:9" ht="15" hidden="1" customHeight="1">
      <c r="A460" s="1300">
        <v>2712</v>
      </c>
      <c r="B460" s="1308" t="s">
        <v>417</v>
      </c>
      <c r="C460" s="1309">
        <v>1</v>
      </c>
      <c r="D460" s="1309">
        <v>2</v>
      </c>
      <c r="E460" s="1301" t="s">
        <v>424</v>
      </c>
      <c r="F460" s="1301"/>
      <c r="G460" s="1302"/>
      <c r="H460" s="1302"/>
      <c r="I460" s="1302"/>
    </row>
    <row r="461" spans="1:9" ht="15" hidden="1" customHeight="1">
      <c r="A461" s="1300"/>
      <c r="B461" s="1308"/>
      <c r="C461" s="1309"/>
      <c r="D461" s="1309"/>
      <c r="E461" s="1301" t="s">
        <v>989</v>
      </c>
      <c r="F461" s="1301"/>
      <c r="G461" s="1302"/>
      <c r="H461" s="1302"/>
      <c r="I461" s="1302"/>
    </row>
    <row r="462" spans="1:9" ht="15" hidden="1" customHeight="1">
      <c r="A462" s="1300"/>
      <c r="B462" s="1308"/>
      <c r="C462" s="1309"/>
      <c r="D462" s="1309"/>
      <c r="E462" s="1301" t="s">
        <v>1006</v>
      </c>
      <c r="F462" s="1301"/>
      <c r="G462" s="1302"/>
      <c r="H462" s="1302"/>
      <c r="I462" s="1302"/>
    </row>
    <row r="463" spans="1:9" ht="15" hidden="1" customHeight="1">
      <c r="A463" s="1300"/>
      <c r="B463" s="1308"/>
      <c r="C463" s="1309"/>
      <c r="D463" s="1309"/>
      <c r="E463" s="1301" t="s">
        <v>1006</v>
      </c>
      <c r="F463" s="1301"/>
      <c r="G463" s="1302"/>
      <c r="H463" s="1302"/>
      <c r="I463" s="1302"/>
    </row>
    <row r="464" spans="1:9" ht="15" hidden="1" customHeight="1">
      <c r="A464" s="1300">
        <v>2713</v>
      </c>
      <c r="B464" s="1308" t="s">
        <v>417</v>
      </c>
      <c r="C464" s="1309">
        <v>1</v>
      </c>
      <c r="D464" s="1309">
        <v>3</v>
      </c>
      <c r="E464" s="1301" t="s">
        <v>426</v>
      </c>
      <c r="F464" s="1301"/>
      <c r="G464" s="1302"/>
      <c r="H464" s="1302"/>
      <c r="I464" s="1302"/>
    </row>
    <row r="465" spans="1:9" ht="15" hidden="1" customHeight="1">
      <c r="A465" s="1300"/>
      <c r="B465" s="1308"/>
      <c r="C465" s="1309"/>
      <c r="D465" s="1309"/>
      <c r="E465" s="1301" t="s">
        <v>989</v>
      </c>
      <c r="F465" s="1301"/>
      <c r="G465" s="1302"/>
      <c r="H465" s="1302"/>
      <c r="I465" s="1302"/>
    </row>
    <row r="466" spans="1:9" ht="15" hidden="1" customHeight="1">
      <c r="A466" s="1300"/>
      <c r="B466" s="1308"/>
      <c r="C466" s="1309"/>
      <c r="D466" s="1309"/>
      <c r="E466" s="1301" t="s">
        <v>1006</v>
      </c>
      <c r="F466" s="1301"/>
      <c r="G466" s="1302"/>
      <c r="H466" s="1302"/>
      <c r="I466" s="1302"/>
    </row>
    <row r="467" spans="1:9" ht="15" hidden="1" customHeight="1">
      <c r="A467" s="1300"/>
      <c r="B467" s="1308"/>
      <c r="C467" s="1309"/>
      <c r="D467" s="1309"/>
      <c r="E467" s="1301" t="s">
        <v>1006</v>
      </c>
      <c r="F467" s="1301"/>
      <c r="G467" s="1302"/>
      <c r="H467" s="1302"/>
      <c r="I467" s="1302"/>
    </row>
    <row r="468" spans="1:9" ht="15" hidden="1" customHeight="1">
      <c r="A468" s="1300">
        <v>2720</v>
      </c>
      <c r="B468" s="1293" t="s">
        <v>417</v>
      </c>
      <c r="C468" s="1294">
        <v>2</v>
      </c>
      <c r="D468" s="1294">
        <v>0</v>
      </c>
      <c r="E468" s="1303" t="s">
        <v>428</v>
      </c>
      <c r="F468" s="1303"/>
      <c r="G468" s="1302"/>
      <c r="H468" s="1302"/>
      <c r="I468" s="1302"/>
    </row>
    <row r="469" spans="1:9" s="1306" customFormat="1" ht="15" hidden="1" customHeight="1">
      <c r="A469" s="1300"/>
      <c r="B469" s="1293"/>
      <c r="C469" s="1294"/>
      <c r="D469" s="1294"/>
      <c r="E469" s="1301" t="s">
        <v>194</v>
      </c>
      <c r="F469" s="1301"/>
      <c r="G469" s="1307"/>
      <c r="H469" s="1307"/>
      <c r="I469" s="1307"/>
    </row>
    <row r="470" spans="1:9" ht="15" hidden="1" customHeight="1">
      <c r="A470" s="1300">
        <v>2721</v>
      </c>
      <c r="B470" s="1308" t="s">
        <v>417</v>
      </c>
      <c r="C470" s="1309">
        <v>2</v>
      </c>
      <c r="D470" s="1309">
        <v>1</v>
      </c>
      <c r="E470" s="1301" t="s">
        <v>431</v>
      </c>
      <c r="F470" s="1301"/>
      <c r="G470" s="1302"/>
      <c r="H470" s="1302"/>
      <c r="I470" s="1302"/>
    </row>
    <row r="471" spans="1:9" ht="15" hidden="1" customHeight="1">
      <c r="A471" s="1300"/>
      <c r="B471" s="1308"/>
      <c r="C471" s="1309"/>
      <c r="D471" s="1309"/>
      <c r="E471" s="1301" t="s">
        <v>989</v>
      </c>
      <c r="F471" s="1301"/>
      <c r="G471" s="1302"/>
      <c r="H471" s="1302"/>
      <c r="I471" s="1302"/>
    </row>
    <row r="472" spans="1:9" ht="15" hidden="1" customHeight="1">
      <c r="A472" s="1300"/>
      <c r="B472" s="1308"/>
      <c r="C472" s="1309"/>
      <c r="D472" s="1309"/>
      <c r="E472" s="1301" t="s">
        <v>1006</v>
      </c>
      <c r="F472" s="1301"/>
      <c r="G472" s="1302"/>
      <c r="H472" s="1302"/>
      <c r="I472" s="1302"/>
    </row>
    <row r="473" spans="1:9" ht="15" hidden="1" customHeight="1">
      <c r="A473" s="1300"/>
      <c r="B473" s="1308"/>
      <c r="C473" s="1309"/>
      <c r="D473" s="1309"/>
      <c r="E473" s="1301" t="s">
        <v>1006</v>
      </c>
      <c r="F473" s="1301"/>
      <c r="G473" s="1302"/>
      <c r="H473" s="1302"/>
      <c r="I473" s="1302"/>
    </row>
    <row r="474" spans="1:9" ht="15" hidden="1" customHeight="1">
      <c r="A474" s="1300">
        <v>2722</v>
      </c>
      <c r="B474" s="1308" t="s">
        <v>417</v>
      </c>
      <c r="C474" s="1309">
        <v>2</v>
      </c>
      <c r="D474" s="1309">
        <v>2</v>
      </c>
      <c r="E474" s="1301" t="s">
        <v>432</v>
      </c>
      <c r="F474" s="1301"/>
      <c r="G474" s="1302"/>
      <c r="H474" s="1302"/>
      <c r="I474" s="1302"/>
    </row>
    <row r="475" spans="1:9" ht="15" hidden="1" customHeight="1">
      <c r="A475" s="1300"/>
      <c r="B475" s="1308"/>
      <c r="C475" s="1309"/>
      <c r="D475" s="1309"/>
      <c r="E475" s="1301" t="s">
        <v>989</v>
      </c>
      <c r="F475" s="1301"/>
      <c r="G475" s="1302"/>
      <c r="H475" s="1302"/>
      <c r="I475" s="1302"/>
    </row>
    <row r="476" spans="1:9" ht="15" hidden="1" customHeight="1">
      <c r="A476" s="1300"/>
      <c r="B476" s="1308"/>
      <c r="C476" s="1309"/>
      <c r="D476" s="1309"/>
      <c r="E476" s="1301" t="s">
        <v>1006</v>
      </c>
      <c r="F476" s="1301"/>
      <c r="G476" s="1302"/>
      <c r="H476" s="1302"/>
      <c r="I476" s="1302"/>
    </row>
    <row r="477" spans="1:9" ht="15" hidden="1" customHeight="1">
      <c r="A477" s="1300"/>
      <c r="B477" s="1308"/>
      <c r="C477" s="1309"/>
      <c r="D477" s="1309"/>
      <c r="E477" s="1301" t="s">
        <v>1006</v>
      </c>
      <c r="F477" s="1301"/>
      <c r="G477" s="1302"/>
      <c r="H477" s="1302"/>
      <c r="I477" s="1302"/>
    </row>
    <row r="478" spans="1:9" ht="15" hidden="1" customHeight="1">
      <c r="A478" s="1300">
        <v>2723</v>
      </c>
      <c r="B478" s="1308" t="s">
        <v>417</v>
      </c>
      <c r="C478" s="1309">
        <v>2</v>
      </c>
      <c r="D478" s="1309">
        <v>3</v>
      </c>
      <c r="E478" s="1301" t="s">
        <v>434</v>
      </c>
      <c r="F478" s="1301"/>
      <c r="G478" s="1302"/>
      <c r="H478" s="1302"/>
      <c r="I478" s="1302"/>
    </row>
    <row r="479" spans="1:9" ht="15" hidden="1" customHeight="1">
      <c r="A479" s="1300"/>
      <c r="B479" s="1308"/>
      <c r="C479" s="1309"/>
      <c r="D479" s="1309"/>
      <c r="E479" s="1301" t="s">
        <v>989</v>
      </c>
      <c r="F479" s="1301"/>
      <c r="G479" s="1302"/>
      <c r="H479" s="1302"/>
      <c r="I479" s="1302"/>
    </row>
    <row r="480" spans="1:9" ht="15" hidden="1" customHeight="1">
      <c r="A480" s="1300"/>
      <c r="B480" s="1308"/>
      <c r="C480" s="1309"/>
      <c r="D480" s="1309"/>
      <c r="E480" s="1301" t="s">
        <v>1006</v>
      </c>
      <c r="F480" s="1301"/>
      <c r="G480" s="1302"/>
      <c r="H480" s="1302"/>
      <c r="I480" s="1302"/>
    </row>
    <row r="481" spans="1:9" ht="15" hidden="1" customHeight="1">
      <c r="A481" s="1300"/>
      <c r="B481" s="1308"/>
      <c r="C481" s="1309"/>
      <c r="D481" s="1309"/>
      <c r="E481" s="1301" t="s">
        <v>1006</v>
      </c>
      <c r="F481" s="1301"/>
      <c r="G481" s="1302"/>
      <c r="H481" s="1302"/>
      <c r="I481" s="1302"/>
    </row>
    <row r="482" spans="1:9" ht="15" hidden="1" customHeight="1">
      <c r="A482" s="1300">
        <v>2724</v>
      </c>
      <c r="B482" s="1308" t="s">
        <v>417</v>
      </c>
      <c r="C482" s="1309">
        <v>2</v>
      </c>
      <c r="D482" s="1309">
        <v>4</v>
      </c>
      <c r="E482" s="1301" t="s">
        <v>436</v>
      </c>
      <c r="F482" s="1301"/>
      <c r="G482" s="1302"/>
      <c r="H482" s="1302"/>
      <c r="I482" s="1302"/>
    </row>
    <row r="483" spans="1:9" ht="15" hidden="1" customHeight="1">
      <c r="A483" s="1300"/>
      <c r="B483" s="1308"/>
      <c r="C483" s="1309"/>
      <c r="D483" s="1309"/>
      <c r="E483" s="1301" t="s">
        <v>989</v>
      </c>
      <c r="F483" s="1301"/>
      <c r="G483" s="1302"/>
      <c r="H483" s="1302"/>
      <c r="I483" s="1302"/>
    </row>
    <row r="484" spans="1:9" ht="15" hidden="1" customHeight="1">
      <c r="A484" s="1300"/>
      <c r="B484" s="1308"/>
      <c r="C484" s="1309"/>
      <c r="D484" s="1309"/>
      <c r="E484" s="1301" t="s">
        <v>1006</v>
      </c>
      <c r="F484" s="1301"/>
      <c r="G484" s="1302"/>
      <c r="H484" s="1302"/>
      <c r="I484" s="1302"/>
    </row>
    <row r="485" spans="1:9" ht="15" hidden="1" customHeight="1">
      <c r="A485" s="1300"/>
      <c r="B485" s="1308"/>
      <c r="C485" s="1309"/>
      <c r="D485" s="1309"/>
      <c r="E485" s="1301" t="s">
        <v>1006</v>
      </c>
      <c r="F485" s="1301"/>
      <c r="G485" s="1302"/>
      <c r="H485" s="1302"/>
      <c r="I485" s="1302"/>
    </row>
    <row r="486" spans="1:9" ht="15" hidden="1" customHeight="1">
      <c r="A486" s="1300">
        <v>2730</v>
      </c>
      <c r="B486" s="1293" t="s">
        <v>417</v>
      </c>
      <c r="C486" s="1294">
        <v>3</v>
      </c>
      <c r="D486" s="1294">
        <v>0</v>
      </c>
      <c r="E486" s="1303" t="s">
        <v>438</v>
      </c>
      <c r="F486" s="1303"/>
      <c r="G486" s="1302"/>
      <c r="H486" s="1302"/>
      <c r="I486" s="1302"/>
    </row>
    <row r="487" spans="1:9" s="1306" customFormat="1" ht="15" hidden="1" customHeight="1">
      <c r="A487" s="1300"/>
      <c r="B487" s="1293"/>
      <c r="C487" s="1294"/>
      <c r="D487" s="1294"/>
      <c r="E487" s="1301" t="s">
        <v>194</v>
      </c>
      <c r="F487" s="1301"/>
      <c r="G487" s="1307"/>
      <c r="H487" s="1307"/>
      <c r="I487" s="1307"/>
    </row>
    <row r="488" spans="1:9" ht="15" hidden="1" customHeight="1">
      <c r="A488" s="1300">
        <v>2731</v>
      </c>
      <c r="B488" s="1308" t="s">
        <v>417</v>
      </c>
      <c r="C488" s="1309">
        <v>3</v>
      </c>
      <c r="D488" s="1309">
        <v>1</v>
      </c>
      <c r="E488" s="1301" t="s">
        <v>441</v>
      </c>
      <c r="F488" s="1301"/>
      <c r="G488" s="1302"/>
      <c r="H488" s="1302"/>
      <c r="I488" s="1302"/>
    </row>
    <row r="489" spans="1:9" ht="15" hidden="1" customHeight="1">
      <c r="A489" s="1300"/>
      <c r="B489" s="1308"/>
      <c r="C489" s="1309"/>
      <c r="D489" s="1309"/>
      <c r="E489" s="1301" t="s">
        <v>989</v>
      </c>
      <c r="F489" s="1301"/>
      <c r="G489" s="1302"/>
      <c r="H489" s="1302"/>
      <c r="I489" s="1302"/>
    </row>
    <row r="490" spans="1:9" ht="15" hidden="1" customHeight="1">
      <c r="A490" s="1300"/>
      <c r="B490" s="1308"/>
      <c r="C490" s="1309"/>
      <c r="D490" s="1309"/>
      <c r="E490" s="1301" t="s">
        <v>1006</v>
      </c>
      <c r="F490" s="1301"/>
      <c r="G490" s="1302"/>
      <c r="H490" s="1302"/>
      <c r="I490" s="1302"/>
    </row>
    <row r="491" spans="1:9" ht="15" hidden="1" customHeight="1">
      <c r="A491" s="1300"/>
      <c r="B491" s="1308"/>
      <c r="C491" s="1309"/>
      <c r="D491" s="1309"/>
      <c r="E491" s="1301" t="s">
        <v>1006</v>
      </c>
      <c r="F491" s="1301"/>
      <c r="G491" s="1302"/>
      <c r="H491" s="1302"/>
      <c r="I491" s="1302"/>
    </row>
    <row r="492" spans="1:9" ht="15" hidden="1" customHeight="1">
      <c r="A492" s="1300">
        <v>2732</v>
      </c>
      <c r="B492" s="1308" t="s">
        <v>417</v>
      </c>
      <c r="C492" s="1309">
        <v>3</v>
      </c>
      <c r="D492" s="1309">
        <v>2</v>
      </c>
      <c r="E492" s="1301" t="s">
        <v>442</v>
      </c>
      <c r="F492" s="1301"/>
      <c r="G492" s="1302"/>
      <c r="H492" s="1302"/>
      <c r="I492" s="1302"/>
    </row>
    <row r="493" spans="1:9" ht="15" hidden="1" customHeight="1">
      <c r="A493" s="1300"/>
      <c r="B493" s="1308"/>
      <c r="C493" s="1309"/>
      <c r="D493" s="1309"/>
      <c r="E493" s="1301" t="s">
        <v>989</v>
      </c>
      <c r="F493" s="1301"/>
      <c r="G493" s="1302"/>
      <c r="H493" s="1302"/>
      <c r="I493" s="1302"/>
    </row>
    <row r="494" spans="1:9" ht="15" hidden="1" customHeight="1">
      <c r="A494" s="1300"/>
      <c r="B494" s="1308"/>
      <c r="C494" s="1309"/>
      <c r="D494" s="1309"/>
      <c r="E494" s="1301" t="s">
        <v>1006</v>
      </c>
      <c r="F494" s="1301"/>
      <c r="G494" s="1302"/>
      <c r="H494" s="1302"/>
      <c r="I494" s="1302"/>
    </row>
    <row r="495" spans="1:9" ht="15" hidden="1" customHeight="1">
      <c r="A495" s="1300"/>
      <c r="B495" s="1308"/>
      <c r="C495" s="1309"/>
      <c r="D495" s="1309"/>
      <c r="E495" s="1301" t="s">
        <v>1006</v>
      </c>
      <c r="F495" s="1301"/>
      <c r="G495" s="1302"/>
      <c r="H495" s="1302"/>
      <c r="I495" s="1302"/>
    </row>
    <row r="496" spans="1:9" ht="15" hidden="1" customHeight="1">
      <c r="A496" s="1300">
        <v>2733</v>
      </c>
      <c r="B496" s="1308" t="s">
        <v>417</v>
      </c>
      <c r="C496" s="1309">
        <v>3</v>
      </c>
      <c r="D496" s="1309">
        <v>3</v>
      </c>
      <c r="E496" s="1301" t="s">
        <v>444</v>
      </c>
      <c r="F496" s="1301"/>
      <c r="G496" s="1302"/>
      <c r="H496" s="1302"/>
      <c r="I496" s="1302"/>
    </row>
    <row r="497" spans="1:9" ht="15" hidden="1" customHeight="1">
      <c r="A497" s="1300"/>
      <c r="B497" s="1308"/>
      <c r="C497" s="1309"/>
      <c r="D497" s="1309"/>
      <c r="E497" s="1301" t="s">
        <v>989</v>
      </c>
      <c r="F497" s="1301"/>
      <c r="G497" s="1302"/>
      <c r="H497" s="1302"/>
      <c r="I497" s="1302"/>
    </row>
    <row r="498" spans="1:9" ht="15" hidden="1" customHeight="1">
      <c r="A498" s="1300"/>
      <c r="B498" s="1308"/>
      <c r="C498" s="1309"/>
      <c r="D498" s="1309"/>
      <c r="E498" s="1301" t="s">
        <v>1006</v>
      </c>
      <c r="F498" s="1301"/>
      <c r="G498" s="1302"/>
      <c r="H498" s="1302"/>
      <c r="I498" s="1302"/>
    </row>
    <row r="499" spans="1:9" ht="15" hidden="1" customHeight="1">
      <c r="A499" s="1300"/>
      <c r="B499" s="1308"/>
      <c r="C499" s="1309"/>
      <c r="D499" s="1309"/>
      <c r="E499" s="1301" t="s">
        <v>1006</v>
      </c>
      <c r="F499" s="1301"/>
      <c r="G499" s="1302"/>
      <c r="H499" s="1302"/>
      <c r="I499" s="1302"/>
    </row>
    <row r="500" spans="1:9" ht="15" hidden="1" customHeight="1">
      <c r="A500" s="1300">
        <v>2734</v>
      </c>
      <c r="B500" s="1308" t="s">
        <v>417</v>
      </c>
      <c r="C500" s="1309">
        <v>3</v>
      </c>
      <c r="D500" s="1309">
        <v>4</v>
      </c>
      <c r="E500" s="1301" t="s">
        <v>446</v>
      </c>
      <c r="F500" s="1301"/>
      <c r="G500" s="1302"/>
      <c r="H500" s="1302"/>
      <c r="I500" s="1302"/>
    </row>
    <row r="501" spans="1:9" ht="15" hidden="1" customHeight="1">
      <c r="A501" s="1300"/>
      <c r="B501" s="1308"/>
      <c r="C501" s="1309"/>
      <c r="D501" s="1309"/>
      <c r="E501" s="1301" t="s">
        <v>989</v>
      </c>
      <c r="F501" s="1301"/>
      <c r="G501" s="1302"/>
      <c r="H501" s="1302"/>
      <c r="I501" s="1302"/>
    </row>
    <row r="502" spans="1:9" ht="15" hidden="1" customHeight="1">
      <c r="A502" s="1300"/>
      <c r="B502" s="1308"/>
      <c r="C502" s="1309"/>
      <c r="D502" s="1309"/>
      <c r="E502" s="1301" t="s">
        <v>1006</v>
      </c>
      <c r="F502" s="1301"/>
      <c r="G502" s="1302"/>
      <c r="H502" s="1302"/>
      <c r="I502" s="1302"/>
    </row>
    <row r="503" spans="1:9" ht="15" hidden="1" customHeight="1">
      <c r="A503" s="1300"/>
      <c r="B503" s="1308"/>
      <c r="C503" s="1309"/>
      <c r="D503" s="1309"/>
      <c r="E503" s="1301" t="s">
        <v>1006</v>
      </c>
      <c r="F503" s="1301"/>
      <c r="G503" s="1302"/>
      <c r="H503" s="1302"/>
      <c r="I503" s="1302"/>
    </row>
    <row r="504" spans="1:9" ht="15" hidden="1" customHeight="1">
      <c r="A504" s="1300">
        <v>2740</v>
      </c>
      <c r="B504" s="1293" t="s">
        <v>417</v>
      </c>
      <c r="C504" s="1294">
        <v>4</v>
      </c>
      <c r="D504" s="1294">
        <v>0</v>
      </c>
      <c r="E504" s="1303" t="s">
        <v>448</v>
      </c>
      <c r="F504" s="1303"/>
      <c r="G504" s="1302"/>
      <c r="H504" s="1302"/>
      <c r="I504" s="1302"/>
    </row>
    <row r="505" spans="1:9" s="1306" customFormat="1" ht="15" hidden="1" customHeight="1">
      <c r="A505" s="1300"/>
      <c r="B505" s="1293"/>
      <c r="C505" s="1294"/>
      <c r="D505" s="1294"/>
      <c r="E505" s="1301" t="s">
        <v>194</v>
      </c>
      <c r="F505" s="1301"/>
      <c r="G505" s="1307"/>
      <c r="H505" s="1307"/>
      <c r="I505" s="1307"/>
    </row>
    <row r="506" spans="1:9" ht="15" hidden="1" customHeight="1">
      <c r="A506" s="1300">
        <v>2741</v>
      </c>
      <c r="B506" s="1308" t="s">
        <v>417</v>
      </c>
      <c r="C506" s="1309">
        <v>4</v>
      </c>
      <c r="D506" s="1309">
        <v>1</v>
      </c>
      <c r="E506" s="1301" t="s">
        <v>448</v>
      </c>
      <c r="F506" s="1301"/>
      <c r="G506" s="1302"/>
      <c r="H506" s="1302"/>
      <c r="I506" s="1302"/>
    </row>
    <row r="507" spans="1:9" ht="15" hidden="1" customHeight="1">
      <c r="A507" s="1300"/>
      <c r="B507" s="1308"/>
      <c r="C507" s="1309"/>
      <c r="D507" s="1309"/>
      <c r="E507" s="1301" t="s">
        <v>989</v>
      </c>
      <c r="F507" s="1301"/>
      <c r="G507" s="1302"/>
      <c r="H507" s="1302"/>
      <c r="I507" s="1302"/>
    </row>
    <row r="508" spans="1:9" ht="15" hidden="1" customHeight="1">
      <c r="A508" s="1300"/>
      <c r="B508" s="1308"/>
      <c r="C508" s="1309"/>
      <c r="D508" s="1309"/>
      <c r="E508" s="1301" t="s">
        <v>1006</v>
      </c>
      <c r="F508" s="1301"/>
      <c r="G508" s="1302"/>
      <c r="H508" s="1302"/>
      <c r="I508" s="1302"/>
    </row>
    <row r="509" spans="1:9" ht="15" hidden="1" customHeight="1">
      <c r="A509" s="1300"/>
      <c r="B509" s="1308"/>
      <c r="C509" s="1309"/>
      <c r="D509" s="1309"/>
      <c r="E509" s="1301" t="s">
        <v>1006</v>
      </c>
      <c r="F509" s="1301"/>
      <c r="G509" s="1302"/>
      <c r="H509" s="1302"/>
      <c r="I509" s="1302"/>
    </row>
    <row r="510" spans="1:9" ht="15" hidden="1" customHeight="1">
      <c r="A510" s="1300">
        <v>2750</v>
      </c>
      <c r="B510" s="1293" t="s">
        <v>417</v>
      </c>
      <c r="C510" s="1294">
        <v>5</v>
      </c>
      <c r="D510" s="1294">
        <v>0</v>
      </c>
      <c r="E510" s="1303" t="s">
        <v>451</v>
      </c>
      <c r="F510" s="1303"/>
      <c r="G510" s="1302"/>
      <c r="H510" s="1302"/>
      <c r="I510" s="1302"/>
    </row>
    <row r="511" spans="1:9" s="1306" customFormat="1" ht="15" hidden="1" customHeight="1">
      <c r="A511" s="1300"/>
      <c r="B511" s="1293"/>
      <c r="C511" s="1294"/>
      <c r="D511" s="1294"/>
      <c r="E511" s="1301" t="s">
        <v>194</v>
      </c>
      <c r="F511" s="1301"/>
      <c r="G511" s="1307"/>
      <c r="H511" s="1307"/>
      <c r="I511" s="1307"/>
    </row>
    <row r="512" spans="1:9" ht="15" hidden="1" customHeight="1">
      <c r="A512" s="1300">
        <v>2751</v>
      </c>
      <c r="B512" s="1308" t="s">
        <v>417</v>
      </c>
      <c r="C512" s="1309">
        <v>5</v>
      </c>
      <c r="D512" s="1309">
        <v>1</v>
      </c>
      <c r="E512" s="1301" t="s">
        <v>451</v>
      </c>
      <c r="F512" s="1301"/>
      <c r="G512" s="1302"/>
      <c r="H512" s="1302"/>
      <c r="I512" s="1302"/>
    </row>
    <row r="513" spans="1:9" ht="15" hidden="1" customHeight="1">
      <c r="A513" s="1300"/>
      <c r="B513" s="1308"/>
      <c r="C513" s="1309"/>
      <c r="D513" s="1309"/>
      <c r="E513" s="1301" t="s">
        <v>989</v>
      </c>
      <c r="F513" s="1301"/>
      <c r="G513" s="1302"/>
      <c r="H513" s="1302"/>
      <c r="I513" s="1302"/>
    </row>
    <row r="514" spans="1:9" ht="15" hidden="1" customHeight="1">
      <c r="A514" s="1300"/>
      <c r="B514" s="1308"/>
      <c r="C514" s="1309"/>
      <c r="D514" s="1309"/>
      <c r="E514" s="1301" t="s">
        <v>1006</v>
      </c>
      <c r="F514" s="1301"/>
      <c r="G514" s="1302"/>
      <c r="H514" s="1302"/>
      <c r="I514" s="1302"/>
    </row>
    <row r="515" spans="1:9" ht="15" hidden="1" customHeight="1">
      <c r="A515" s="1300"/>
      <c r="B515" s="1308"/>
      <c r="C515" s="1309"/>
      <c r="D515" s="1309"/>
      <c r="E515" s="1301" t="s">
        <v>1006</v>
      </c>
      <c r="F515" s="1301"/>
      <c r="G515" s="1302"/>
      <c r="H515" s="1302"/>
      <c r="I515" s="1302"/>
    </row>
    <row r="516" spans="1:9" ht="15" hidden="1" customHeight="1">
      <c r="A516" s="1300">
        <v>2760</v>
      </c>
      <c r="B516" s="1293" t="s">
        <v>417</v>
      </c>
      <c r="C516" s="1294">
        <v>6</v>
      </c>
      <c r="D516" s="1294">
        <v>0</v>
      </c>
      <c r="E516" s="1303" t="s">
        <v>454</v>
      </c>
      <c r="F516" s="1303"/>
      <c r="G516" s="1302"/>
      <c r="H516" s="1302"/>
      <c r="I516" s="1302"/>
    </row>
    <row r="517" spans="1:9" s="1306" customFormat="1" ht="15" hidden="1" customHeight="1">
      <c r="A517" s="1300"/>
      <c r="B517" s="1293"/>
      <c r="C517" s="1294"/>
      <c r="D517" s="1294"/>
      <c r="E517" s="1301" t="s">
        <v>194</v>
      </c>
      <c r="F517" s="1301"/>
      <c r="G517" s="1307"/>
      <c r="H517" s="1307"/>
      <c r="I517" s="1307"/>
    </row>
    <row r="518" spans="1:9" ht="15" hidden="1" customHeight="1">
      <c r="A518" s="1300">
        <v>2761</v>
      </c>
      <c r="B518" s="1308" t="s">
        <v>417</v>
      </c>
      <c r="C518" s="1309">
        <v>6</v>
      </c>
      <c r="D518" s="1309">
        <v>1</v>
      </c>
      <c r="E518" s="1301" t="s">
        <v>456</v>
      </c>
      <c r="F518" s="1301"/>
      <c r="G518" s="1302"/>
      <c r="H518" s="1302"/>
      <c r="I518" s="1302"/>
    </row>
    <row r="519" spans="1:9" ht="15" hidden="1" customHeight="1">
      <c r="A519" s="1300"/>
      <c r="B519" s="1308"/>
      <c r="C519" s="1309"/>
      <c r="D519" s="1309"/>
      <c r="E519" s="1301" t="s">
        <v>989</v>
      </c>
      <c r="F519" s="1301"/>
      <c r="G519" s="1302"/>
      <c r="H519" s="1302"/>
      <c r="I519" s="1302"/>
    </row>
    <row r="520" spans="1:9" ht="15" hidden="1" customHeight="1">
      <c r="A520" s="1300"/>
      <c r="B520" s="1308"/>
      <c r="C520" s="1309"/>
      <c r="D520" s="1309"/>
      <c r="E520" s="1301" t="s">
        <v>1006</v>
      </c>
      <c r="F520" s="1301"/>
      <c r="G520" s="1302"/>
      <c r="H520" s="1302"/>
      <c r="I520" s="1302"/>
    </row>
    <row r="521" spans="1:9" ht="15" hidden="1" customHeight="1">
      <c r="A521" s="1300"/>
      <c r="B521" s="1308"/>
      <c r="C521" s="1309"/>
      <c r="D521" s="1309"/>
      <c r="E521" s="1301" t="s">
        <v>1006</v>
      </c>
      <c r="F521" s="1301"/>
      <c r="G521" s="1302"/>
      <c r="H521" s="1302"/>
      <c r="I521" s="1302"/>
    </row>
    <row r="522" spans="1:9" ht="15" hidden="1" customHeight="1">
      <c r="A522" s="1300">
        <v>2762</v>
      </c>
      <c r="B522" s="1308" t="s">
        <v>417</v>
      </c>
      <c r="C522" s="1309">
        <v>6</v>
      </c>
      <c r="D522" s="1309">
        <v>2</v>
      </c>
      <c r="E522" s="1301" t="s">
        <v>454</v>
      </c>
      <c r="F522" s="1301"/>
      <c r="G522" s="1302"/>
      <c r="H522" s="1302"/>
      <c r="I522" s="1302"/>
    </row>
    <row r="523" spans="1:9" ht="15" hidden="1" customHeight="1">
      <c r="A523" s="1300"/>
      <c r="B523" s="1308"/>
      <c r="C523" s="1309"/>
      <c r="D523" s="1309"/>
      <c r="E523" s="1301" t="s">
        <v>989</v>
      </c>
      <c r="F523" s="1301"/>
      <c r="G523" s="1302"/>
      <c r="H523" s="1302"/>
      <c r="I523" s="1302"/>
    </row>
    <row r="524" spans="1:9" ht="15" hidden="1" customHeight="1">
      <c r="A524" s="1300"/>
      <c r="B524" s="1308"/>
      <c r="C524" s="1309"/>
      <c r="D524" s="1309"/>
      <c r="E524" s="1301" t="s">
        <v>1006</v>
      </c>
      <c r="F524" s="1301"/>
      <c r="G524" s="1302"/>
      <c r="H524" s="1302"/>
      <c r="I524" s="1302"/>
    </row>
    <row r="525" spans="1:9" ht="15" hidden="1" customHeight="1">
      <c r="A525" s="1300"/>
      <c r="B525" s="1308"/>
      <c r="C525" s="1309"/>
      <c r="D525" s="1309"/>
      <c r="E525" s="1301" t="s">
        <v>1006</v>
      </c>
      <c r="F525" s="1301"/>
      <c r="G525" s="1302"/>
      <c r="H525" s="1302"/>
      <c r="I525" s="1302"/>
    </row>
    <row r="526" spans="1:9" ht="15" hidden="1" customHeight="1">
      <c r="A526" s="1300"/>
      <c r="B526" s="1308"/>
      <c r="C526" s="1309"/>
      <c r="D526" s="1309"/>
      <c r="E526" s="1314" t="s">
        <v>1007</v>
      </c>
      <c r="F526" s="1301">
        <v>5134</v>
      </c>
      <c r="G526" s="1302"/>
      <c r="H526" s="1302"/>
      <c r="I526" s="1302">
        <f>[3]lusav!F161</f>
        <v>0</v>
      </c>
    </row>
    <row r="527" spans="1:9" s="1298" customFormat="1" ht="15" customHeight="1">
      <c r="A527" s="1292">
        <v>2800</v>
      </c>
      <c r="B527" s="1293" t="s">
        <v>457</v>
      </c>
      <c r="C527" s="1294">
        <v>0</v>
      </c>
      <c r="D527" s="1294">
        <v>0</v>
      </c>
      <c r="E527" s="1295" t="s">
        <v>1031</v>
      </c>
      <c r="F527" s="1295"/>
      <c r="G527" s="1287">
        <f>H527+I527</f>
        <v>440897.02899999998</v>
      </c>
      <c r="H527" s="1287">
        <f>H529+H545+H592+H605+H621+H627</f>
        <v>67208.399999999994</v>
      </c>
      <c r="I527" s="1296">
        <f>I529+I545+I592+I605+I621+I627</f>
        <v>373688.62899999996</v>
      </c>
    </row>
    <row r="528" spans="1:9" ht="15" customHeight="1">
      <c r="A528" s="1300"/>
      <c r="B528" s="1293"/>
      <c r="C528" s="1294"/>
      <c r="D528" s="1294"/>
      <c r="E528" s="1301" t="s">
        <v>191</v>
      </c>
      <c r="F528" s="1301"/>
      <c r="G528" s="1302"/>
      <c r="H528" s="1302"/>
      <c r="I528" s="1310"/>
    </row>
    <row r="529" spans="1:11" ht="13.5" customHeight="1">
      <c r="A529" s="1300">
        <v>2810</v>
      </c>
      <c r="B529" s="1308" t="s">
        <v>457</v>
      </c>
      <c r="C529" s="1309">
        <v>1</v>
      </c>
      <c r="D529" s="1309">
        <v>0</v>
      </c>
      <c r="E529" s="1303" t="s">
        <v>461</v>
      </c>
      <c r="F529" s="1303"/>
      <c r="G529" s="1310">
        <f>H529+I529</f>
        <v>188804.40299999999</v>
      </c>
      <c r="H529" s="1310">
        <f>H531</f>
        <v>8500</v>
      </c>
      <c r="I529" s="1310">
        <f>I531</f>
        <v>180304.40299999999</v>
      </c>
    </row>
    <row r="530" spans="1:11" s="1306" customFormat="1" ht="13.5" customHeight="1">
      <c r="A530" s="1300"/>
      <c r="B530" s="1293"/>
      <c r="C530" s="1294"/>
      <c r="D530" s="1294"/>
      <c r="E530" s="1301" t="s">
        <v>194</v>
      </c>
      <c r="F530" s="1301"/>
      <c r="G530" s="1304"/>
      <c r="H530" s="1304"/>
      <c r="I530" s="1304"/>
    </row>
    <row r="531" spans="1:11" ht="13.5" customHeight="1">
      <c r="A531" s="1300">
        <v>2811</v>
      </c>
      <c r="B531" s="1308" t="s">
        <v>457</v>
      </c>
      <c r="C531" s="1309">
        <v>1</v>
      </c>
      <c r="D531" s="1309">
        <v>1</v>
      </c>
      <c r="E531" s="1301" t="s">
        <v>461</v>
      </c>
      <c r="F531" s="1301"/>
      <c r="G531" s="1310">
        <f>H531+I531</f>
        <v>188804.40299999999</v>
      </c>
      <c r="H531" s="1310">
        <f>SUM(H533:H544)</f>
        <v>8500</v>
      </c>
      <c r="I531" s="1310">
        <f>SUM(I532:I544)</f>
        <v>180304.40299999999</v>
      </c>
    </row>
    <row r="532" spans="1:11" ht="27" customHeight="1">
      <c r="A532" s="1300"/>
      <c r="B532" s="1308"/>
      <c r="C532" s="1309"/>
      <c r="D532" s="1309"/>
      <c r="E532" s="1301" t="s">
        <v>989</v>
      </c>
      <c r="F532" s="1301"/>
      <c r="G532" s="1302"/>
      <c r="H532" s="1302"/>
      <c r="I532" s="1302"/>
      <c r="K532" s="1320"/>
    </row>
    <row r="533" spans="1:11" ht="15.75">
      <c r="A533" s="1300"/>
      <c r="B533" s="1308"/>
      <c r="C533" s="1309"/>
      <c r="D533" s="1309"/>
      <c r="E533" s="1311" t="s">
        <v>1032</v>
      </c>
      <c r="F533" s="1311" t="s">
        <v>748</v>
      </c>
      <c r="G533" s="1310">
        <f t="shared" ref="G533:G545" si="3">H533+I533</f>
        <v>7000</v>
      </c>
      <c r="H533" s="1310">
        <f>'[3]hangst sport'!F62</f>
        <v>7000</v>
      </c>
      <c r="I533" s="1310"/>
    </row>
    <row r="534" spans="1:11" ht="15.75">
      <c r="A534" s="1300"/>
      <c r="B534" s="1308"/>
      <c r="C534" s="1309"/>
      <c r="D534" s="1309"/>
      <c r="E534" s="1311" t="s">
        <v>1033</v>
      </c>
      <c r="F534" s="1311" t="s">
        <v>741</v>
      </c>
      <c r="G534" s="1310">
        <f t="shared" si="3"/>
        <v>0</v>
      </c>
      <c r="H534" s="1310">
        <f>'[3]hangst sport'!F58</f>
        <v>0</v>
      </c>
      <c r="I534" s="1310"/>
    </row>
    <row r="535" spans="1:11" ht="15.75">
      <c r="A535" s="1300"/>
      <c r="B535" s="1308"/>
      <c r="C535" s="1309"/>
      <c r="D535" s="1309"/>
      <c r="E535" s="1311" t="s">
        <v>1000</v>
      </c>
      <c r="F535" s="1311" t="s">
        <v>759</v>
      </c>
      <c r="G535" s="1310">
        <f t="shared" si="3"/>
        <v>800</v>
      </c>
      <c r="H535" s="1310">
        <f>'[3]hangst sport'!F69</f>
        <v>800</v>
      </c>
      <c r="I535" s="1310"/>
    </row>
    <row r="536" spans="1:11" ht="15.75">
      <c r="A536" s="1300"/>
      <c r="B536" s="1308"/>
      <c r="C536" s="1309"/>
      <c r="D536" s="1309"/>
      <c r="E536" s="1311" t="s">
        <v>1009</v>
      </c>
      <c r="F536" s="1311" t="s">
        <v>773</v>
      </c>
      <c r="G536" s="1310">
        <f t="shared" si="3"/>
        <v>700</v>
      </c>
      <c r="H536" s="1310">
        <f>'[3]hangst sport'!F76</f>
        <v>700</v>
      </c>
      <c r="I536" s="1310"/>
    </row>
    <row r="537" spans="1:11" ht="28.5" customHeight="1">
      <c r="A537" s="1300"/>
      <c r="B537" s="1308"/>
      <c r="C537" s="1309"/>
      <c r="D537" s="1309"/>
      <c r="E537" s="1311" t="s">
        <v>1010</v>
      </c>
      <c r="F537" s="1311" t="s">
        <v>816</v>
      </c>
      <c r="G537" s="1310">
        <f t="shared" si="3"/>
        <v>0</v>
      </c>
      <c r="H537" s="1310">
        <f>'[3]hangst sport'!F104</f>
        <v>0</v>
      </c>
      <c r="I537" s="1310"/>
    </row>
    <row r="538" spans="1:11" ht="17.25" customHeight="1">
      <c r="A538" s="1300"/>
      <c r="B538" s="1308"/>
      <c r="C538" s="1309"/>
      <c r="D538" s="1309"/>
      <c r="E538" s="1311" t="s">
        <v>1034</v>
      </c>
      <c r="F538" s="1311" t="s">
        <v>820</v>
      </c>
      <c r="G538" s="1310">
        <f t="shared" si="3"/>
        <v>0</v>
      </c>
      <c r="H538" s="1310">
        <f>'[3]hangst sport'!F106</f>
        <v>0</v>
      </c>
      <c r="I538" s="1310"/>
    </row>
    <row r="539" spans="1:11" ht="17.25" customHeight="1">
      <c r="A539" s="1300"/>
      <c r="B539" s="1308"/>
      <c r="C539" s="1309"/>
      <c r="D539" s="1309"/>
      <c r="E539" s="1311" t="s">
        <v>1011</v>
      </c>
      <c r="F539" s="1311" t="s">
        <v>833</v>
      </c>
      <c r="G539" s="1310">
        <f t="shared" si="3"/>
        <v>0</v>
      </c>
      <c r="H539" s="1310">
        <f>'[3]hangst sport'!F113</f>
        <v>0</v>
      </c>
      <c r="I539" s="1310"/>
    </row>
    <row r="540" spans="1:11" ht="17.25" customHeight="1">
      <c r="A540" s="1300"/>
      <c r="B540" s="1308"/>
      <c r="C540" s="1309"/>
      <c r="D540" s="1309"/>
      <c r="E540" s="1301" t="s">
        <v>1035</v>
      </c>
      <c r="F540" s="1311" t="s">
        <v>850</v>
      </c>
      <c r="G540" s="1310">
        <f t="shared" si="3"/>
        <v>0</v>
      </c>
      <c r="H540" s="1310">
        <f>'[3]hangst sport'!J127</f>
        <v>0</v>
      </c>
      <c r="I540" s="1310"/>
    </row>
    <row r="541" spans="1:11" ht="17.25" customHeight="1">
      <c r="A541" s="1300"/>
      <c r="B541" s="1308"/>
      <c r="C541" s="1309"/>
      <c r="D541" s="1309"/>
      <c r="E541" s="1311" t="s">
        <v>1019</v>
      </c>
      <c r="F541" s="1311" t="s">
        <v>892</v>
      </c>
      <c r="G541" s="1310">
        <f t="shared" si="3"/>
        <v>0</v>
      </c>
      <c r="H541" s="1310"/>
      <c r="I541" s="1310"/>
    </row>
    <row r="542" spans="1:11" ht="17.25" customHeight="1">
      <c r="A542" s="1300"/>
      <c r="B542" s="1308"/>
      <c r="C542" s="1309"/>
      <c r="D542" s="1309"/>
      <c r="E542" s="1314" t="s">
        <v>1021</v>
      </c>
      <c r="F542" s="1311" t="s">
        <v>894</v>
      </c>
      <c r="G542" s="1310">
        <f t="shared" si="3"/>
        <v>180076.40299999999</v>
      </c>
      <c r="H542" s="1310"/>
      <c r="I542" s="1310">
        <f>'[3]hangst sport'!F154</f>
        <v>180076.40299999999</v>
      </c>
    </row>
    <row r="543" spans="1:11" ht="17.25" customHeight="1">
      <c r="A543" s="1300"/>
      <c r="B543" s="1308"/>
      <c r="C543" s="1309"/>
      <c r="D543" s="1309"/>
      <c r="E543" s="1314" t="s">
        <v>1004</v>
      </c>
      <c r="F543" s="1311" t="s">
        <v>901</v>
      </c>
      <c r="G543" s="1310">
        <f t="shared" si="3"/>
        <v>0</v>
      </c>
      <c r="H543" s="1310"/>
      <c r="I543" s="1310">
        <f>'[3]hangst sport'!F157</f>
        <v>0</v>
      </c>
    </row>
    <row r="544" spans="1:11" ht="17.25" customHeight="1">
      <c r="A544" s="1300"/>
      <c r="B544" s="1308"/>
      <c r="C544" s="1309"/>
      <c r="D544" s="1309"/>
      <c r="E544" s="1314" t="s">
        <v>1007</v>
      </c>
      <c r="F544" s="1311" t="s">
        <v>910</v>
      </c>
      <c r="G544" s="1310">
        <f t="shared" si="3"/>
        <v>228</v>
      </c>
      <c r="H544" s="1310"/>
      <c r="I544" s="1310">
        <f>'[3]hangst sport'!F161</f>
        <v>228</v>
      </c>
    </row>
    <row r="545" spans="1:9" ht="14.25" customHeight="1">
      <c r="A545" s="1300">
        <v>2820</v>
      </c>
      <c r="B545" s="1293" t="s">
        <v>457</v>
      </c>
      <c r="C545" s="1294">
        <v>2</v>
      </c>
      <c r="D545" s="1294">
        <v>0</v>
      </c>
      <c r="E545" s="1303" t="s">
        <v>463</v>
      </c>
      <c r="F545" s="1303"/>
      <c r="G545" s="1302">
        <f t="shared" si="3"/>
        <v>245412.62599999999</v>
      </c>
      <c r="H545" s="1302">
        <f>H547+H560+H564+H571+H580+H584+H588</f>
        <v>52028.4</v>
      </c>
      <c r="I545" s="1310">
        <f>I547+I560+I564+I571+I580+I584+I588</f>
        <v>193384.226</v>
      </c>
    </row>
    <row r="546" spans="1:9" s="1306" customFormat="1" ht="12.75" customHeight="1">
      <c r="A546" s="1300"/>
      <c r="B546" s="1293"/>
      <c r="C546" s="1294"/>
      <c r="D546" s="1294"/>
      <c r="E546" s="1301" t="s">
        <v>194</v>
      </c>
      <c r="F546" s="1301"/>
      <c r="G546" s="1307"/>
      <c r="H546" s="1307"/>
      <c r="I546" s="1304"/>
    </row>
    <row r="547" spans="1:9" ht="13.5" customHeight="1">
      <c r="A547" s="1300">
        <v>2821</v>
      </c>
      <c r="B547" s="1308" t="s">
        <v>457</v>
      </c>
      <c r="C547" s="1309">
        <v>2</v>
      </c>
      <c r="D547" s="1309">
        <v>1</v>
      </c>
      <c r="E547" s="1301" t="s">
        <v>466</v>
      </c>
      <c r="F547" s="1301"/>
      <c r="G547" s="1310">
        <f>H547+I547</f>
        <v>20084.52</v>
      </c>
      <c r="H547" s="1310">
        <f>H549+H550+H551+H552+H553+H554+H555+H556+H559</f>
        <v>18785</v>
      </c>
      <c r="I547" s="1310">
        <f>SUM(I556:I558)</f>
        <v>1299.52</v>
      </c>
    </row>
    <row r="548" spans="1:9" ht="27.75" hidden="1" customHeight="1">
      <c r="A548" s="1300"/>
      <c r="B548" s="1308"/>
      <c r="C548" s="1309"/>
      <c r="D548" s="1309"/>
      <c r="E548" s="1301" t="s">
        <v>989</v>
      </c>
      <c r="F548" s="1301"/>
      <c r="G548" s="1310"/>
      <c r="H548" s="1310"/>
      <c r="I548" s="1302"/>
    </row>
    <row r="549" spans="1:9" ht="27" hidden="1">
      <c r="A549" s="1300"/>
      <c r="B549" s="1308"/>
      <c r="C549" s="1309"/>
      <c r="D549" s="1309"/>
      <c r="E549" s="1301" t="s">
        <v>699</v>
      </c>
      <c r="F549" s="1301"/>
      <c r="G549" s="1310">
        <f t="shared" ref="G549:G555" si="4">H549+I549</f>
        <v>0</v>
      </c>
      <c r="H549" s="1310"/>
      <c r="I549" s="1302"/>
    </row>
    <row r="550" spans="1:9" ht="15.75" hidden="1">
      <c r="A550" s="1300"/>
      <c r="B550" s="1308"/>
      <c r="C550" s="1309"/>
      <c r="D550" s="1309"/>
      <c r="E550" s="1301" t="s">
        <v>1008</v>
      </c>
      <c r="F550" s="1301"/>
      <c r="G550" s="1310">
        <f t="shared" si="4"/>
        <v>0</v>
      </c>
      <c r="H550" s="1310"/>
      <c r="I550" s="1302"/>
    </row>
    <row r="551" spans="1:9" ht="15.75" hidden="1">
      <c r="A551" s="1300"/>
      <c r="B551" s="1308"/>
      <c r="C551" s="1309"/>
      <c r="D551" s="1309"/>
      <c r="E551" s="1301" t="s">
        <v>717</v>
      </c>
      <c r="F551" s="1301"/>
      <c r="G551" s="1310">
        <f t="shared" si="4"/>
        <v>0</v>
      </c>
      <c r="H551" s="1310"/>
      <c r="I551" s="1302"/>
    </row>
    <row r="552" spans="1:9" ht="12.75" hidden="1" customHeight="1">
      <c r="A552" s="1300"/>
      <c r="B552" s="1308"/>
      <c r="C552" s="1309"/>
      <c r="D552" s="1309"/>
      <c r="E552" s="1301" t="s">
        <v>719</v>
      </c>
      <c r="F552" s="1301"/>
      <c r="G552" s="1310">
        <f t="shared" si="4"/>
        <v>0</v>
      </c>
      <c r="H552" s="1310"/>
      <c r="I552" s="1302"/>
    </row>
    <row r="553" spans="1:9" ht="14.25" hidden="1" customHeight="1">
      <c r="A553" s="1300"/>
      <c r="B553" s="1308"/>
      <c r="C553" s="1309"/>
      <c r="D553" s="1309"/>
      <c r="E553" s="1311" t="s">
        <v>1036</v>
      </c>
      <c r="F553" s="1311"/>
      <c r="G553" s="1310">
        <f t="shared" si="4"/>
        <v>0</v>
      </c>
      <c r="H553" s="1310"/>
      <c r="I553" s="1302"/>
    </row>
    <row r="554" spans="1:9" ht="12.75" hidden="1" customHeight="1">
      <c r="A554" s="1300"/>
      <c r="B554" s="1308"/>
      <c r="C554" s="1309"/>
      <c r="D554" s="1309"/>
      <c r="E554" s="1311" t="s">
        <v>758</v>
      </c>
      <c r="F554" s="1311"/>
      <c r="G554" s="1310">
        <f t="shared" si="4"/>
        <v>0</v>
      </c>
      <c r="H554" s="1310"/>
      <c r="I554" s="1302"/>
    </row>
    <row r="555" spans="1:9" ht="15" hidden="1" customHeight="1">
      <c r="A555" s="1300"/>
      <c r="B555" s="1308"/>
      <c r="C555" s="1309"/>
      <c r="D555" s="1309"/>
      <c r="E555" s="1311" t="s">
        <v>772</v>
      </c>
      <c r="F555" s="1311"/>
      <c r="G555" s="1310">
        <f t="shared" si="4"/>
        <v>0</v>
      </c>
      <c r="H555" s="1310"/>
      <c r="I555" s="1302"/>
    </row>
    <row r="556" spans="1:9" ht="29.25" customHeight="1">
      <c r="A556" s="1300"/>
      <c r="B556" s="1308"/>
      <c r="C556" s="1309"/>
      <c r="D556" s="1309"/>
      <c r="E556" s="1301" t="s">
        <v>1010</v>
      </c>
      <c r="F556" s="1301">
        <v>4637</v>
      </c>
      <c r="G556" s="1310">
        <f>H556+I556</f>
        <v>18785</v>
      </c>
      <c r="H556" s="1310">
        <f>'[3]kentr. grad'!F105</f>
        <v>18785</v>
      </c>
      <c r="I556" s="1302"/>
    </row>
    <row r="557" spans="1:9" ht="29.25" customHeight="1">
      <c r="A557" s="1300"/>
      <c r="B557" s="1308"/>
      <c r="C557" s="1309"/>
      <c r="D557" s="1309"/>
      <c r="E557" s="1301" t="s">
        <v>1005</v>
      </c>
      <c r="F557" s="1301">
        <v>5113</v>
      </c>
      <c r="G557" s="1310">
        <f>H557+I557</f>
        <v>1299.52</v>
      </c>
      <c r="H557" s="1310"/>
      <c r="I557" s="1310">
        <f>'[3]kentr. grad'!F155</f>
        <v>1299.52</v>
      </c>
    </row>
    <row r="558" spans="1:9" ht="29.25" customHeight="1">
      <c r="A558" s="1300"/>
      <c r="B558" s="1308"/>
      <c r="C558" s="1309"/>
      <c r="D558" s="1309"/>
      <c r="E558" s="1301" t="s">
        <v>1007</v>
      </c>
      <c r="F558" s="1301">
        <v>5134</v>
      </c>
      <c r="G558" s="1310">
        <f>H558+I558</f>
        <v>0</v>
      </c>
      <c r="H558" s="1310"/>
      <c r="I558" s="1310">
        <f>'[3]kentr. grad'!F162</f>
        <v>0</v>
      </c>
    </row>
    <row r="559" spans="1:9" ht="14.25" hidden="1" customHeight="1">
      <c r="A559" s="1300"/>
      <c r="B559" s="1308"/>
      <c r="C559" s="1309"/>
      <c r="D559" s="1309"/>
      <c r="E559" s="1301" t="s">
        <v>1001</v>
      </c>
      <c r="F559" s="1301"/>
      <c r="G559" s="1310">
        <f>H559+I559</f>
        <v>0</v>
      </c>
      <c r="H559" s="1310">
        <f>'[3]kentr. grad'!F138</f>
        <v>0</v>
      </c>
      <c r="I559" s="1302"/>
    </row>
    <row r="560" spans="1:9" ht="11.25" hidden="1" customHeight="1">
      <c r="A560" s="1300">
        <v>2822</v>
      </c>
      <c r="B560" s="1308" t="s">
        <v>457</v>
      </c>
      <c r="C560" s="1309">
        <v>2</v>
      </c>
      <c r="D560" s="1309">
        <v>2</v>
      </c>
      <c r="E560" s="1301" t="s">
        <v>467</v>
      </c>
      <c r="F560" s="1301"/>
      <c r="G560" s="1302"/>
      <c r="H560" s="1302"/>
      <c r="I560" s="1302"/>
    </row>
    <row r="561" spans="1:9" ht="11.25" hidden="1" customHeight="1">
      <c r="A561" s="1300"/>
      <c r="B561" s="1308"/>
      <c r="C561" s="1309"/>
      <c r="D561" s="1309"/>
      <c r="E561" s="1301" t="s">
        <v>989</v>
      </c>
      <c r="F561" s="1301"/>
      <c r="G561" s="1302"/>
      <c r="H561" s="1302"/>
      <c r="I561" s="1302"/>
    </row>
    <row r="562" spans="1:9" ht="11.25" hidden="1" customHeight="1">
      <c r="A562" s="1300"/>
      <c r="B562" s="1308"/>
      <c r="C562" s="1309"/>
      <c r="D562" s="1309"/>
      <c r="E562" s="1301" t="s">
        <v>1006</v>
      </c>
      <c r="F562" s="1301"/>
      <c r="G562" s="1302"/>
      <c r="H562" s="1302"/>
      <c r="I562" s="1302"/>
    </row>
    <row r="563" spans="1:9" ht="11.25" hidden="1" customHeight="1">
      <c r="A563" s="1300"/>
      <c r="B563" s="1308"/>
      <c r="C563" s="1309"/>
      <c r="D563" s="1309"/>
      <c r="E563" s="1301" t="s">
        <v>1006</v>
      </c>
      <c r="F563" s="1301"/>
      <c r="G563" s="1302"/>
      <c r="H563" s="1302"/>
      <c r="I563" s="1302"/>
    </row>
    <row r="564" spans="1:9" ht="16.5" customHeight="1">
      <c r="A564" s="1300">
        <v>2823</v>
      </c>
      <c r="B564" s="1308" t="s">
        <v>457</v>
      </c>
      <c r="C564" s="1309">
        <v>2</v>
      </c>
      <c r="D564" s="1309">
        <v>3</v>
      </c>
      <c r="E564" s="1301" t="s">
        <v>468</v>
      </c>
      <c r="F564" s="1301"/>
      <c r="G564" s="1302">
        <f>H564+I564</f>
        <v>221828.106</v>
      </c>
      <c r="H564" s="1302">
        <f>H566+H568+H567</f>
        <v>29743.4</v>
      </c>
      <c r="I564" s="1310">
        <f>SUM(I565:I570)</f>
        <v>192084.70600000001</v>
      </c>
    </row>
    <row r="565" spans="1:9" ht="27.75" customHeight="1">
      <c r="A565" s="1300"/>
      <c r="B565" s="1308"/>
      <c r="C565" s="1309"/>
      <c r="D565" s="1309"/>
      <c r="E565" s="1301" t="s">
        <v>989</v>
      </c>
      <c r="F565" s="1301"/>
      <c r="G565" s="1302"/>
      <c r="H565" s="1302"/>
      <c r="I565" s="1302"/>
    </row>
    <row r="566" spans="1:9" ht="40.5">
      <c r="A566" s="1300"/>
      <c r="B566" s="1308"/>
      <c r="C566" s="1309"/>
      <c r="D566" s="1309"/>
      <c r="E566" s="1301" t="s">
        <v>1010</v>
      </c>
      <c r="F566" s="1301">
        <v>4637</v>
      </c>
      <c r="G566" s="1302">
        <f>H566+I566</f>
        <v>27743.4</v>
      </c>
      <c r="H566" s="1302">
        <f>'[3]mshak palat'!F104</f>
        <v>27743.4</v>
      </c>
      <c r="I566" s="1302"/>
    </row>
    <row r="567" spans="1:9" ht="40.5">
      <c r="A567" s="1300"/>
      <c r="B567" s="1308"/>
      <c r="C567" s="1309"/>
      <c r="D567" s="1309"/>
      <c r="E567" s="1301" t="s">
        <v>1037</v>
      </c>
      <c r="F567" s="1301">
        <v>4655</v>
      </c>
      <c r="G567" s="1302">
        <f>H567</f>
        <v>2000</v>
      </c>
      <c r="H567" s="1302">
        <f>'[3]mshak palat'!F111</f>
        <v>2000</v>
      </c>
      <c r="I567" s="1302"/>
    </row>
    <row r="568" spans="1:9" ht="15.75">
      <c r="A568" s="1300"/>
      <c r="B568" s="1308"/>
      <c r="C568" s="1309"/>
      <c r="D568" s="1309"/>
      <c r="E568" s="1301" t="s">
        <v>1011</v>
      </c>
      <c r="F568" s="1301">
        <v>4657</v>
      </c>
      <c r="G568" s="1310">
        <f>H568+I568</f>
        <v>0</v>
      </c>
      <c r="H568" s="1310">
        <f>'[3]mshak palat'!F113</f>
        <v>0</v>
      </c>
      <c r="I568" s="1310"/>
    </row>
    <row r="569" spans="1:9" ht="27">
      <c r="A569" s="1300"/>
      <c r="B569" s="1308"/>
      <c r="C569" s="1309"/>
      <c r="D569" s="1309"/>
      <c r="E569" s="1301" t="s">
        <v>1005</v>
      </c>
      <c r="F569" s="1301">
        <v>5113</v>
      </c>
      <c r="G569" s="1310">
        <f>H569+I569</f>
        <v>191387.20600000001</v>
      </c>
      <c r="H569" s="1310"/>
      <c r="I569" s="1310">
        <f>'[3]mshak palat'!F154</f>
        <v>191387.20600000001</v>
      </c>
    </row>
    <row r="570" spans="1:9" ht="15.75">
      <c r="A570" s="1300"/>
      <c r="B570" s="1308"/>
      <c r="C570" s="1309"/>
      <c r="D570" s="1309"/>
      <c r="E570" s="1301" t="s">
        <v>1007</v>
      </c>
      <c r="F570" s="1301">
        <v>5134</v>
      </c>
      <c r="G570" s="1310">
        <f>H570+I570</f>
        <v>697.5</v>
      </c>
      <c r="H570" s="1310"/>
      <c r="I570" s="1310">
        <f>'[3]mshak palat'!F161</f>
        <v>697.5</v>
      </c>
    </row>
    <row r="571" spans="1:9" ht="15.75">
      <c r="A571" s="1300">
        <v>2824</v>
      </c>
      <c r="B571" s="1308" t="s">
        <v>457</v>
      </c>
      <c r="C571" s="1309">
        <v>2</v>
      </c>
      <c r="D571" s="1309">
        <v>4</v>
      </c>
      <c r="E571" s="1301" t="s">
        <v>469</v>
      </c>
      <c r="F571" s="1301"/>
      <c r="G571" s="1310">
        <f>H571+I571</f>
        <v>3500</v>
      </c>
      <c r="H571" s="1302">
        <f>H578+H576+H575+H573+H574+H577</f>
        <v>3500</v>
      </c>
      <c r="I571" s="1310"/>
    </row>
    <row r="572" spans="1:9" ht="26.25" customHeight="1">
      <c r="A572" s="1300"/>
      <c r="B572" s="1308"/>
      <c r="C572" s="1309"/>
      <c r="D572" s="1309"/>
      <c r="E572" s="1301" t="s">
        <v>989</v>
      </c>
      <c r="F572" s="1301"/>
      <c r="G572" s="1310"/>
      <c r="H572" s="1310"/>
      <c r="I572" s="1310"/>
    </row>
    <row r="573" spans="1:9" ht="17.25" customHeight="1">
      <c r="A573" s="1300"/>
      <c r="B573" s="1308"/>
      <c r="C573" s="1309"/>
      <c r="D573" s="1309"/>
      <c r="E573" s="1301" t="s">
        <v>994</v>
      </c>
      <c r="F573" s="1301">
        <v>4216</v>
      </c>
      <c r="G573" s="1310">
        <f>H573+I573</f>
        <v>0</v>
      </c>
      <c r="H573" s="1310">
        <f>'[3]mshak kazm'!F48</f>
        <v>0</v>
      </c>
      <c r="I573" s="1310"/>
    </row>
    <row r="574" spans="1:9" ht="17.25" customHeight="1">
      <c r="A574" s="1300"/>
      <c r="B574" s="1308"/>
      <c r="C574" s="1309"/>
      <c r="D574" s="1309"/>
      <c r="E574" s="1007" t="s">
        <v>747</v>
      </c>
      <c r="F574" s="1301">
        <v>4239</v>
      </c>
      <c r="G574" s="1302">
        <f>H574+I574</f>
        <v>3000</v>
      </c>
      <c r="H574" s="1302">
        <f>'[3]mshak kazm'!F62</f>
        <v>3000</v>
      </c>
      <c r="I574" s="1310"/>
    </row>
    <row r="575" spans="1:9" ht="18" customHeight="1">
      <c r="A575" s="1300"/>
      <c r="B575" s="1308"/>
      <c r="C575" s="1309"/>
      <c r="D575" s="1309"/>
      <c r="E575" s="1301" t="s">
        <v>1038</v>
      </c>
      <c r="F575" s="1301">
        <v>4237</v>
      </c>
      <c r="G575" s="1310">
        <f>H575+I575</f>
        <v>0</v>
      </c>
      <c r="H575" s="1310">
        <f>'[3]mshak kazm'!F61</f>
        <v>0</v>
      </c>
      <c r="I575" s="1310"/>
    </row>
    <row r="576" spans="1:9" ht="20.25" customHeight="1">
      <c r="A576" s="1300"/>
      <c r="B576" s="1308"/>
      <c r="C576" s="1309"/>
      <c r="D576" s="1309"/>
      <c r="E576" s="1301" t="s">
        <v>1039</v>
      </c>
      <c r="F576" s="1301">
        <v>4261</v>
      </c>
      <c r="G576" s="1310">
        <f>H576+I576</f>
        <v>0</v>
      </c>
      <c r="H576" s="1310">
        <f>'[3]mshak kazm'!F69</f>
        <v>0</v>
      </c>
      <c r="I576" s="1310"/>
    </row>
    <row r="577" spans="1:9" ht="20.25" customHeight="1">
      <c r="A577" s="1300"/>
      <c r="B577" s="1308"/>
      <c r="C577" s="1309"/>
      <c r="D577" s="1309"/>
      <c r="E577" s="1311" t="s">
        <v>1009</v>
      </c>
      <c r="F577" s="1301">
        <v>4269</v>
      </c>
      <c r="G577" s="1310">
        <f>I577+H577</f>
        <v>0</v>
      </c>
      <c r="H577" s="1310">
        <f>'[3]mshak kazm'!F76</f>
        <v>0</v>
      </c>
      <c r="I577" s="1310"/>
    </row>
    <row r="578" spans="1:9" ht="27">
      <c r="A578" s="1300"/>
      <c r="B578" s="1308"/>
      <c r="C578" s="1309"/>
      <c r="D578" s="1309"/>
      <c r="E578" s="1301" t="s">
        <v>858</v>
      </c>
      <c r="F578" s="1301">
        <v>4819</v>
      </c>
      <c r="G578" s="1310">
        <f>H578+I578</f>
        <v>500</v>
      </c>
      <c r="H578" s="1310">
        <f>'[3]mshak kazm'!F133</f>
        <v>500</v>
      </c>
      <c r="I578" s="1310"/>
    </row>
    <row r="579" spans="1:9" ht="15.75" hidden="1">
      <c r="A579" s="1300"/>
      <c r="B579" s="1308"/>
      <c r="C579" s="1309"/>
      <c r="D579" s="1309"/>
      <c r="E579" s="1301" t="s">
        <v>1006</v>
      </c>
      <c r="F579" s="1301"/>
      <c r="G579" s="1310"/>
      <c r="H579" s="1310"/>
      <c r="I579" s="1310"/>
    </row>
    <row r="580" spans="1:9" ht="15.75" hidden="1">
      <c r="A580" s="1300">
        <v>2825</v>
      </c>
      <c r="B580" s="1308" t="s">
        <v>457</v>
      </c>
      <c r="C580" s="1309">
        <v>2</v>
      </c>
      <c r="D580" s="1309">
        <v>5</v>
      </c>
      <c r="E580" s="1301" t="s">
        <v>471</v>
      </c>
      <c r="F580" s="1301"/>
      <c r="G580" s="1310"/>
      <c r="H580" s="1310"/>
      <c r="I580" s="1310"/>
    </row>
    <row r="581" spans="1:9" ht="40.5" hidden="1">
      <c r="A581" s="1300"/>
      <c r="B581" s="1308"/>
      <c r="C581" s="1309"/>
      <c r="D581" s="1309"/>
      <c r="E581" s="1301" t="s">
        <v>989</v>
      </c>
      <c r="F581" s="1301"/>
      <c r="G581" s="1310"/>
      <c r="H581" s="1310"/>
      <c r="I581" s="1310"/>
    </row>
    <row r="582" spans="1:9" ht="15.75" hidden="1">
      <c r="A582" s="1300"/>
      <c r="B582" s="1308"/>
      <c r="C582" s="1309"/>
      <c r="D582" s="1309"/>
      <c r="E582" s="1301" t="s">
        <v>1006</v>
      </c>
      <c r="F582" s="1301"/>
      <c r="G582" s="1310"/>
      <c r="H582" s="1310"/>
      <c r="I582" s="1310"/>
    </row>
    <row r="583" spans="1:9" ht="15.75" hidden="1">
      <c r="A583" s="1300"/>
      <c r="B583" s="1308"/>
      <c r="C583" s="1309"/>
      <c r="D583" s="1309"/>
      <c r="E583" s="1301" t="s">
        <v>1006</v>
      </c>
      <c r="F583" s="1301"/>
      <c r="G583" s="1310"/>
      <c r="H583" s="1310"/>
      <c r="I583" s="1310"/>
    </row>
    <row r="584" spans="1:9" ht="15.75" hidden="1">
      <c r="A584" s="1300">
        <v>2826</v>
      </c>
      <c r="B584" s="1308" t="s">
        <v>457</v>
      </c>
      <c r="C584" s="1309">
        <v>2</v>
      </c>
      <c r="D584" s="1309">
        <v>6</v>
      </c>
      <c r="E584" s="1301" t="s">
        <v>472</v>
      </c>
      <c r="F584" s="1301"/>
      <c r="G584" s="1310"/>
      <c r="H584" s="1310"/>
      <c r="I584" s="1310"/>
    </row>
    <row r="585" spans="1:9" ht="40.5" hidden="1">
      <c r="A585" s="1300"/>
      <c r="B585" s="1308"/>
      <c r="C585" s="1309"/>
      <c r="D585" s="1309"/>
      <c r="E585" s="1301" t="s">
        <v>989</v>
      </c>
      <c r="F585" s="1301"/>
      <c r="G585" s="1310"/>
      <c r="H585" s="1310"/>
      <c r="I585" s="1310"/>
    </row>
    <row r="586" spans="1:9" ht="15.75" hidden="1">
      <c r="A586" s="1300"/>
      <c r="B586" s="1308"/>
      <c r="C586" s="1309"/>
      <c r="D586" s="1309"/>
      <c r="E586" s="1301" t="s">
        <v>1006</v>
      </c>
      <c r="F586" s="1301"/>
      <c r="G586" s="1310"/>
      <c r="H586" s="1310"/>
      <c r="I586" s="1310"/>
    </row>
    <row r="587" spans="1:9" ht="15.75" hidden="1">
      <c r="A587" s="1300"/>
      <c r="B587" s="1308"/>
      <c r="C587" s="1309"/>
      <c r="D587" s="1309"/>
      <c r="E587" s="1301" t="s">
        <v>1006</v>
      </c>
      <c r="F587" s="1301"/>
      <c r="G587" s="1310"/>
      <c r="H587" s="1310"/>
      <c r="I587" s="1310"/>
    </row>
    <row r="588" spans="1:9" ht="33.75" hidden="1" customHeight="1">
      <c r="A588" s="1300">
        <v>2827</v>
      </c>
      <c r="B588" s="1308" t="s">
        <v>457</v>
      </c>
      <c r="C588" s="1309">
        <v>2</v>
      </c>
      <c r="D588" s="1309">
        <v>7</v>
      </c>
      <c r="E588" s="1301" t="s">
        <v>473</v>
      </c>
      <c r="F588" s="1301"/>
      <c r="G588" s="1310"/>
      <c r="H588" s="1310"/>
      <c r="I588" s="1310"/>
    </row>
    <row r="589" spans="1:9" ht="40.5" hidden="1">
      <c r="A589" s="1300"/>
      <c r="B589" s="1308"/>
      <c r="C589" s="1309"/>
      <c r="D589" s="1309"/>
      <c r="E589" s="1301" t="s">
        <v>989</v>
      </c>
      <c r="F589" s="1301"/>
      <c r="G589" s="1310"/>
      <c r="H589" s="1310"/>
      <c r="I589" s="1310"/>
    </row>
    <row r="590" spans="1:9" ht="15.75" hidden="1">
      <c r="A590" s="1300"/>
      <c r="B590" s="1308"/>
      <c r="C590" s="1309"/>
      <c r="D590" s="1309"/>
      <c r="E590" s="1301" t="s">
        <v>1006</v>
      </c>
      <c r="F590" s="1301"/>
      <c r="G590" s="1310"/>
      <c r="H590" s="1310"/>
      <c r="I590" s="1310"/>
    </row>
    <row r="591" spans="1:9" ht="15.75" hidden="1">
      <c r="A591" s="1300"/>
      <c r="B591" s="1308"/>
      <c r="C591" s="1309"/>
      <c r="D591" s="1309"/>
      <c r="E591" s="1301" t="s">
        <v>1006</v>
      </c>
      <c r="F591" s="1301"/>
      <c r="G591" s="1310"/>
      <c r="H591" s="1310"/>
      <c r="I591" s="1310"/>
    </row>
    <row r="592" spans="1:9" ht="26.25" customHeight="1">
      <c r="A592" s="1300">
        <v>2830</v>
      </c>
      <c r="B592" s="1293" t="s">
        <v>457</v>
      </c>
      <c r="C592" s="1294">
        <v>3</v>
      </c>
      <c r="D592" s="1294">
        <v>0</v>
      </c>
      <c r="E592" s="1303" t="s">
        <v>474</v>
      </c>
      <c r="F592" s="1303"/>
      <c r="G592" s="1310">
        <f>H592+I592</f>
        <v>4430</v>
      </c>
      <c r="H592" s="1310">
        <f>H594+H597+H601</f>
        <v>4430</v>
      </c>
      <c r="I592" s="1310">
        <f>I594+I597+I601</f>
        <v>0</v>
      </c>
    </row>
    <row r="593" spans="1:9" s="1306" customFormat="1" ht="15" customHeight="1">
      <c r="A593" s="1300"/>
      <c r="B593" s="1293"/>
      <c r="C593" s="1294"/>
      <c r="D593" s="1294"/>
      <c r="E593" s="1301" t="s">
        <v>194</v>
      </c>
      <c r="F593" s="1301"/>
      <c r="G593" s="1304"/>
      <c r="H593" s="1304"/>
      <c r="I593" s="1304"/>
    </row>
    <row r="594" spans="1:9" ht="14.25" customHeight="1">
      <c r="A594" s="1300">
        <v>2831</v>
      </c>
      <c r="B594" s="1308" t="s">
        <v>457</v>
      </c>
      <c r="C594" s="1309">
        <v>3</v>
      </c>
      <c r="D594" s="1309">
        <v>1</v>
      </c>
      <c r="E594" s="1301" t="s">
        <v>476</v>
      </c>
      <c r="F594" s="1301">
        <v>4234</v>
      </c>
      <c r="G594" s="1310">
        <f>H594+I594</f>
        <v>1000</v>
      </c>
      <c r="H594" s="1310">
        <f>H596</f>
        <v>1000</v>
      </c>
      <c r="I594" s="1310"/>
    </row>
    <row r="595" spans="1:9" ht="27" customHeight="1">
      <c r="A595" s="1300"/>
      <c r="B595" s="1308"/>
      <c r="C595" s="1309"/>
      <c r="D595" s="1309"/>
      <c r="E595" s="1301" t="s">
        <v>989</v>
      </c>
      <c r="F595" s="1301"/>
      <c r="G595" s="1310"/>
      <c r="H595" s="1310"/>
      <c r="I595" s="1310"/>
    </row>
    <row r="596" spans="1:9" ht="13.5" customHeight="1">
      <c r="A596" s="1300"/>
      <c r="B596" s="1308"/>
      <c r="C596" s="1309"/>
      <c r="D596" s="1309"/>
      <c r="E596" s="1311" t="s">
        <v>1033</v>
      </c>
      <c r="F596" s="1311"/>
      <c r="G596" s="1310">
        <f>H596+I596</f>
        <v>1000</v>
      </c>
      <c r="H596" s="1310">
        <f>[3]herutahax!F58</f>
        <v>1000</v>
      </c>
      <c r="I596" s="1310"/>
    </row>
    <row r="597" spans="1:9" ht="13.5" hidden="1" customHeight="1">
      <c r="A597" s="1300">
        <v>2832</v>
      </c>
      <c r="B597" s="1308" t="s">
        <v>457</v>
      </c>
      <c r="C597" s="1309">
        <v>3</v>
      </c>
      <c r="D597" s="1309">
        <v>2</v>
      </c>
      <c r="E597" s="1301" t="s">
        <v>477</v>
      </c>
      <c r="F597" s="1301"/>
      <c r="G597" s="1310"/>
      <c r="H597" s="1310"/>
      <c r="I597" s="1310"/>
    </row>
    <row r="598" spans="1:9" ht="13.5" hidden="1" customHeight="1">
      <c r="A598" s="1300"/>
      <c r="B598" s="1308"/>
      <c r="C598" s="1309"/>
      <c r="D598" s="1309"/>
      <c r="E598" s="1301" t="s">
        <v>989</v>
      </c>
      <c r="F598" s="1301"/>
      <c r="G598" s="1310"/>
      <c r="H598" s="1310"/>
      <c r="I598" s="1310"/>
    </row>
    <row r="599" spans="1:9" ht="13.5" hidden="1" customHeight="1">
      <c r="A599" s="1300"/>
      <c r="B599" s="1308"/>
      <c r="C599" s="1309"/>
      <c r="D599" s="1309"/>
      <c r="E599" s="1301" t="s">
        <v>1006</v>
      </c>
      <c r="F599" s="1301"/>
      <c r="G599" s="1310"/>
      <c r="H599" s="1310"/>
      <c r="I599" s="1310"/>
    </row>
    <row r="600" spans="1:9" ht="13.5" hidden="1" customHeight="1">
      <c r="A600" s="1300"/>
      <c r="B600" s="1308"/>
      <c r="C600" s="1309"/>
      <c r="D600" s="1309"/>
      <c r="E600" s="1301" t="s">
        <v>1006</v>
      </c>
      <c r="F600" s="1301"/>
      <c r="G600" s="1310"/>
      <c r="H600" s="1310"/>
      <c r="I600" s="1310"/>
    </row>
    <row r="601" spans="1:9" ht="13.5" customHeight="1">
      <c r="A601" s="1300">
        <v>2833</v>
      </c>
      <c r="B601" s="1308" t="s">
        <v>457</v>
      </c>
      <c r="C601" s="1309">
        <v>3</v>
      </c>
      <c r="D601" s="1309">
        <v>3</v>
      </c>
      <c r="E601" s="1301" t="s">
        <v>478</v>
      </c>
      <c r="F601" s="1301"/>
      <c r="G601" s="1310">
        <f>H601+I601</f>
        <v>3430</v>
      </c>
      <c r="H601" s="1310">
        <f>H603+H604</f>
        <v>3430</v>
      </c>
      <c r="I601" s="1310"/>
    </row>
    <row r="602" spans="1:9" ht="26.25" customHeight="1">
      <c r="A602" s="1300"/>
      <c r="B602" s="1308"/>
      <c r="C602" s="1309"/>
      <c r="D602" s="1309"/>
      <c r="E602" s="1301" t="s">
        <v>989</v>
      </c>
      <c r="F602" s="1301"/>
      <c r="G602" s="1310"/>
      <c r="H602" s="1310"/>
      <c r="I602" s="1310"/>
    </row>
    <row r="603" spans="1:9" ht="13.5" customHeight="1">
      <c r="A603" s="1300"/>
      <c r="B603" s="1308"/>
      <c r="C603" s="1309"/>
      <c r="D603" s="1309"/>
      <c r="E603" s="1301" t="s">
        <v>719</v>
      </c>
      <c r="F603" s="1301">
        <v>4214</v>
      </c>
      <c r="G603" s="1310">
        <f>H603+I603</f>
        <v>1980</v>
      </c>
      <c r="H603" s="1310">
        <f>[3]texekat!F46</f>
        <v>1980</v>
      </c>
      <c r="I603" s="1310"/>
    </row>
    <row r="604" spans="1:9" ht="15" customHeight="1">
      <c r="A604" s="1300"/>
      <c r="B604" s="1308"/>
      <c r="C604" s="1309"/>
      <c r="D604" s="1309"/>
      <c r="E604" s="1301" t="s">
        <v>740</v>
      </c>
      <c r="F604" s="1301">
        <v>4234</v>
      </c>
      <c r="G604" s="1310">
        <f>H604+I604</f>
        <v>1450</v>
      </c>
      <c r="H604" s="1310">
        <f>[3]texekat!F58</f>
        <v>1450</v>
      </c>
      <c r="I604" s="1310"/>
    </row>
    <row r="605" spans="1:9" ht="14.25" customHeight="1">
      <c r="A605" s="1300">
        <v>2840</v>
      </c>
      <c r="B605" s="1293" t="s">
        <v>457</v>
      </c>
      <c r="C605" s="1294">
        <v>4</v>
      </c>
      <c r="D605" s="1294">
        <v>0</v>
      </c>
      <c r="E605" s="1303" t="s">
        <v>479</v>
      </c>
      <c r="F605" s="1303"/>
      <c r="G605" s="1310">
        <f t="shared" ref="G605:G637" si="5">H605+I605</f>
        <v>2250</v>
      </c>
      <c r="H605" s="1310">
        <f>H611+H617</f>
        <v>2250</v>
      </c>
      <c r="I605" s="1310"/>
    </row>
    <row r="606" spans="1:9" s="1306" customFormat="1" ht="13.5" customHeight="1">
      <c r="A606" s="1300"/>
      <c r="B606" s="1293"/>
      <c r="C606" s="1294"/>
      <c r="D606" s="1294"/>
      <c r="E606" s="1301" t="s">
        <v>194</v>
      </c>
      <c r="F606" s="1301"/>
      <c r="G606" s="1310">
        <f t="shared" si="5"/>
        <v>0</v>
      </c>
      <c r="H606" s="1304"/>
      <c r="I606" s="1304"/>
    </row>
    <row r="607" spans="1:9" ht="22.5" hidden="1" customHeight="1">
      <c r="A607" s="1300">
        <v>2841</v>
      </c>
      <c r="B607" s="1308" t="s">
        <v>457</v>
      </c>
      <c r="C607" s="1309">
        <v>4</v>
      </c>
      <c r="D607" s="1309">
        <v>1</v>
      </c>
      <c r="E607" s="1301" t="s">
        <v>482</v>
      </c>
      <c r="F607" s="1301"/>
      <c r="G607" s="1310">
        <f t="shared" si="5"/>
        <v>0</v>
      </c>
      <c r="H607" s="1310"/>
      <c r="I607" s="1310"/>
    </row>
    <row r="608" spans="1:9" ht="22.5" hidden="1" customHeight="1">
      <c r="A608" s="1300"/>
      <c r="B608" s="1308"/>
      <c r="C608" s="1309"/>
      <c r="D608" s="1309"/>
      <c r="E608" s="1301" t="s">
        <v>989</v>
      </c>
      <c r="F608" s="1301"/>
      <c r="G608" s="1310">
        <f t="shared" si="5"/>
        <v>0</v>
      </c>
      <c r="H608" s="1310"/>
      <c r="I608" s="1310"/>
    </row>
    <row r="609" spans="1:9" ht="22.5" hidden="1" customHeight="1">
      <c r="A609" s="1300"/>
      <c r="B609" s="1308"/>
      <c r="C609" s="1309"/>
      <c r="D609" s="1309"/>
      <c r="E609" s="1301" t="s">
        <v>1006</v>
      </c>
      <c r="F609" s="1301"/>
      <c r="G609" s="1310">
        <f t="shared" si="5"/>
        <v>0</v>
      </c>
      <c r="H609" s="1310"/>
      <c r="I609" s="1310"/>
    </row>
    <row r="610" spans="1:9" ht="22.5" hidden="1" customHeight="1">
      <c r="A610" s="1300"/>
      <c r="B610" s="1308"/>
      <c r="C610" s="1309"/>
      <c r="D610" s="1309"/>
      <c r="E610" s="1301" t="s">
        <v>1006</v>
      </c>
      <c r="F610" s="1301"/>
      <c r="G610" s="1310">
        <f t="shared" si="5"/>
        <v>0</v>
      </c>
      <c r="H610" s="1310"/>
      <c r="I610" s="1310"/>
    </row>
    <row r="611" spans="1:9" ht="26.25" customHeight="1">
      <c r="A611" s="1300">
        <v>2842</v>
      </c>
      <c r="B611" s="1308" t="s">
        <v>457</v>
      </c>
      <c r="C611" s="1309">
        <v>4</v>
      </c>
      <c r="D611" s="1309">
        <v>2</v>
      </c>
      <c r="E611" s="1301" t="s">
        <v>483</v>
      </c>
      <c r="F611" s="1301"/>
      <c r="G611" s="1310">
        <f t="shared" si="5"/>
        <v>1300</v>
      </c>
      <c r="H611" s="1310">
        <f>H613+H614+H615</f>
        <v>1300</v>
      </c>
      <c r="I611" s="1310"/>
    </row>
    <row r="612" spans="1:9" ht="30" customHeight="1">
      <c r="A612" s="1300"/>
      <c r="B612" s="1308"/>
      <c r="C612" s="1309"/>
      <c r="D612" s="1309"/>
      <c r="E612" s="1301" t="s">
        <v>989</v>
      </c>
      <c r="F612" s="1301"/>
      <c r="G612" s="1310"/>
      <c r="H612" s="1310"/>
      <c r="I612" s="1310"/>
    </row>
    <row r="613" spans="1:9" ht="30" customHeight="1">
      <c r="A613" s="1300"/>
      <c r="B613" s="1308"/>
      <c r="C613" s="1309"/>
      <c r="D613" s="1309"/>
      <c r="E613" s="1311" t="s">
        <v>770</v>
      </c>
      <c r="F613" s="1301">
        <v>4267</v>
      </c>
      <c r="G613" s="1310">
        <f>H613</f>
        <v>0</v>
      </c>
      <c r="H613" s="1310">
        <f>'[3]qax. kusakc.'!F75</f>
        <v>0</v>
      </c>
      <c r="I613" s="1310"/>
    </row>
    <row r="614" spans="1:9" ht="30" customHeight="1">
      <c r="A614" s="1300"/>
      <c r="B614" s="1308"/>
      <c r="C614" s="1309"/>
      <c r="D614" s="1309"/>
      <c r="E614" s="1311" t="s">
        <v>1009</v>
      </c>
      <c r="F614" s="1301">
        <v>4269</v>
      </c>
      <c r="G614" s="1310">
        <f>H614</f>
        <v>0</v>
      </c>
      <c r="H614" s="1310">
        <f>'[3]qax. kusakc.'!F76</f>
        <v>0</v>
      </c>
      <c r="I614" s="1310"/>
    </row>
    <row r="615" spans="1:9" ht="30" customHeight="1">
      <c r="A615" s="1300"/>
      <c r="B615" s="1308"/>
      <c r="C615" s="1309"/>
      <c r="D615" s="1309"/>
      <c r="E615" s="1301" t="s">
        <v>1040</v>
      </c>
      <c r="F615" s="1301">
        <v>4819</v>
      </c>
      <c r="G615" s="1310">
        <f t="shared" si="5"/>
        <v>1300</v>
      </c>
      <c r="H615" s="1310">
        <f>'[3]qax. kusakc.'!F133</f>
        <v>1300</v>
      </c>
      <c r="I615" s="1310"/>
    </row>
    <row r="616" spans="1:9" ht="30" hidden="1" customHeight="1">
      <c r="A616" s="1300"/>
      <c r="B616" s="1308"/>
      <c r="C616" s="1309"/>
      <c r="D616" s="1309"/>
      <c r="E616" s="1301" t="s">
        <v>1006</v>
      </c>
      <c r="F616" s="1301"/>
      <c r="G616" s="1310">
        <f t="shared" si="5"/>
        <v>0</v>
      </c>
      <c r="H616" s="1310"/>
      <c r="I616" s="1310"/>
    </row>
    <row r="617" spans="1:9" ht="30" customHeight="1">
      <c r="A617" s="1300">
        <v>2843</v>
      </c>
      <c r="B617" s="1308" t="s">
        <v>457</v>
      </c>
      <c r="C617" s="1309">
        <v>4</v>
      </c>
      <c r="D617" s="1309">
        <v>3</v>
      </c>
      <c r="E617" s="1301" t="s">
        <v>479</v>
      </c>
      <c r="F617" s="1301"/>
      <c r="G617" s="1310">
        <f t="shared" si="5"/>
        <v>950</v>
      </c>
      <c r="H617" s="1310">
        <f>H619</f>
        <v>950</v>
      </c>
      <c r="I617" s="1310"/>
    </row>
    <row r="618" spans="1:9" ht="24" customHeight="1">
      <c r="A618" s="1300"/>
      <c r="B618" s="1308"/>
      <c r="C618" s="1309"/>
      <c r="D618" s="1309"/>
      <c r="E618" s="1316" t="s">
        <v>989</v>
      </c>
      <c r="F618" s="1301"/>
      <c r="G618" s="1310">
        <f t="shared" si="5"/>
        <v>0</v>
      </c>
      <c r="H618" s="1310"/>
      <c r="I618" s="1310"/>
    </row>
    <row r="619" spans="1:9" ht="30" customHeight="1">
      <c r="A619" s="1300"/>
      <c r="B619" s="1308"/>
      <c r="C619" s="1309"/>
      <c r="D619" s="1309"/>
      <c r="E619" s="1301" t="s">
        <v>1040</v>
      </c>
      <c r="F619" s="1301"/>
      <c r="G619" s="1310">
        <f t="shared" si="5"/>
        <v>950</v>
      </c>
      <c r="H619" s="1310">
        <f>[3]kronakan!F133</f>
        <v>950</v>
      </c>
      <c r="I619" s="1310"/>
    </row>
    <row r="620" spans="1:9" ht="30" hidden="1" customHeight="1">
      <c r="A620" s="1300"/>
      <c r="B620" s="1308"/>
      <c r="C620" s="1309"/>
      <c r="D620" s="1309"/>
      <c r="E620" s="1301" t="s">
        <v>1006</v>
      </c>
      <c r="F620" s="1301"/>
      <c r="G620" s="1302">
        <f t="shared" si="5"/>
        <v>0</v>
      </c>
      <c r="H620" s="1302"/>
      <c r="I620" s="1302"/>
    </row>
    <row r="621" spans="1:9" ht="30" hidden="1" customHeight="1">
      <c r="A621" s="1300">
        <v>2850</v>
      </c>
      <c r="B621" s="1293" t="s">
        <v>457</v>
      </c>
      <c r="C621" s="1294">
        <v>5</v>
      </c>
      <c r="D621" s="1294">
        <v>0</v>
      </c>
      <c r="E621" s="1321" t="s">
        <v>484</v>
      </c>
      <c r="F621" s="1321"/>
      <c r="G621" s="1302">
        <f t="shared" si="5"/>
        <v>0</v>
      </c>
      <c r="H621" s="1302"/>
      <c r="I621" s="1302"/>
    </row>
    <row r="622" spans="1:9" s="1306" customFormat="1" ht="30" hidden="1" customHeight="1">
      <c r="A622" s="1300"/>
      <c r="B622" s="1293"/>
      <c r="C622" s="1294"/>
      <c r="D622" s="1294"/>
      <c r="E622" s="1301" t="s">
        <v>194</v>
      </c>
      <c r="F622" s="1301"/>
      <c r="G622" s="1302">
        <f t="shared" si="5"/>
        <v>0</v>
      </c>
      <c r="H622" s="1307"/>
      <c r="I622" s="1307"/>
    </row>
    <row r="623" spans="1:9" ht="30" hidden="1" customHeight="1">
      <c r="A623" s="1300">
        <v>2851</v>
      </c>
      <c r="B623" s="1293" t="s">
        <v>457</v>
      </c>
      <c r="C623" s="1294">
        <v>5</v>
      </c>
      <c r="D623" s="1294">
        <v>1</v>
      </c>
      <c r="E623" s="1322" t="s">
        <v>484</v>
      </c>
      <c r="F623" s="1322"/>
      <c r="G623" s="1302">
        <f t="shared" si="5"/>
        <v>0</v>
      </c>
      <c r="H623" s="1302"/>
      <c r="I623" s="1302"/>
    </row>
    <row r="624" spans="1:9" ht="30" hidden="1" customHeight="1">
      <c r="A624" s="1300"/>
      <c r="B624" s="1308"/>
      <c r="C624" s="1309"/>
      <c r="D624" s="1309"/>
      <c r="E624" s="1301" t="s">
        <v>989</v>
      </c>
      <c r="F624" s="1301"/>
      <c r="G624" s="1302">
        <f t="shared" si="5"/>
        <v>0</v>
      </c>
      <c r="H624" s="1302"/>
      <c r="I624" s="1302"/>
    </row>
    <row r="625" spans="1:9" ht="30" hidden="1" customHeight="1">
      <c r="A625" s="1300"/>
      <c r="B625" s="1308"/>
      <c r="C625" s="1309"/>
      <c r="D625" s="1309"/>
      <c r="E625" s="1301" t="s">
        <v>1006</v>
      </c>
      <c r="F625" s="1301"/>
      <c r="G625" s="1302">
        <f t="shared" si="5"/>
        <v>0</v>
      </c>
      <c r="H625" s="1302"/>
      <c r="I625" s="1302"/>
    </row>
    <row r="626" spans="1:9" ht="30" hidden="1" customHeight="1">
      <c r="A626" s="1300"/>
      <c r="B626" s="1308"/>
      <c r="C626" s="1309"/>
      <c r="D626" s="1309"/>
      <c r="E626" s="1301" t="s">
        <v>1006</v>
      </c>
      <c r="F626" s="1301"/>
      <c r="G626" s="1302">
        <f t="shared" si="5"/>
        <v>0</v>
      </c>
      <c r="H626" s="1302"/>
      <c r="I626" s="1302"/>
    </row>
    <row r="627" spans="1:9" ht="30" hidden="1" customHeight="1">
      <c r="A627" s="1300">
        <v>2860</v>
      </c>
      <c r="B627" s="1293" t="s">
        <v>457</v>
      </c>
      <c r="C627" s="1294">
        <v>6</v>
      </c>
      <c r="D627" s="1294">
        <v>0</v>
      </c>
      <c r="E627" s="1321" t="s">
        <v>487</v>
      </c>
      <c r="F627" s="1321"/>
      <c r="G627" s="1302">
        <f t="shared" si="5"/>
        <v>0</v>
      </c>
      <c r="H627" s="1302"/>
      <c r="I627" s="1302"/>
    </row>
    <row r="628" spans="1:9" s="1306" customFormat="1" ht="30" hidden="1" customHeight="1">
      <c r="A628" s="1300"/>
      <c r="B628" s="1293"/>
      <c r="C628" s="1294"/>
      <c r="D628" s="1294"/>
      <c r="E628" s="1301" t="s">
        <v>194</v>
      </c>
      <c r="F628" s="1301"/>
      <c r="G628" s="1302">
        <f t="shared" si="5"/>
        <v>0</v>
      </c>
      <c r="H628" s="1307"/>
      <c r="I628" s="1307"/>
    </row>
    <row r="629" spans="1:9" ht="30" hidden="1" customHeight="1">
      <c r="A629" s="1300">
        <v>2861</v>
      </c>
      <c r="B629" s="1308" t="s">
        <v>457</v>
      </c>
      <c r="C629" s="1309">
        <v>6</v>
      </c>
      <c r="D629" s="1309">
        <v>1</v>
      </c>
      <c r="E629" s="1322" t="s">
        <v>487</v>
      </c>
      <c r="F629" s="1322"/>
      <c r="G629" s="1302">
        <f t="shared" si="5"/>
        <v>0</v>
      </c>
      <c r="H629" s="1302"/>
      <c r="I629" s="1302"/>
    </row>
    <row r="630" spans="1:9" ht="30" hidden="1" customHeight="1">
      <c r="A630" s="1300"/>
      <c r="B630" s="1308"/>
      <c r="C630" s="1309"/>
      <c r="D630" s="1309"/>
      <c r="E630" s="1301" t="s">
        <v>989</v>
      </c>
      <c r="F630" s="1301"/>
      <c r="G630" s="1302">
        <f t="shared" si="5"/>
        <v>0</v>
      </c>
      <c r="H630" s="1302"/>
      <c r="I630" s="1302"/>
    </row>
    <row r="631" spans="1:9" ht="30" hidden="1" customHeight="1">
      <c r="A631" s="1300"/>
      <c r="B631" s="1308"/>
      <c r="C631" s="1309"/>
      <c r="D631" s="1309"/>
      <c r="E631" s="1301" t="s">
        <v>1006</v>
      </c>
      <c r="F631" s="1301"/>
      <c r="G631" s="1302">
        <f t="shared" si="5"/>
        <v>0</v>
      </c>
      <c r="H631" s="1302"/>
      <c r="I631" s="1302"/>
    </row>
    <row r="632" spans="1:9" ht="30" hidden="1" customHeight="1">
      <c r="A632" s="1300"/>
      <c r="B632" s="1308"/>
      <c r="C632" s="1309"/>
      <c r="D632" s="1309"/>
      <c r="E632" s="1301" t="s">
        <v>1006</v>
      </c>
      <c r="F632" s="1301"/>
      <c r="G632" s="1302">
        <f t="shared" si="5"/>
        <v>0</v>
      </c>
      <c r="H632" s="1302"/>
      <c r="I632" s="1302"/>
    </row>
    <row r="633" spans="1:9" s="1298" customFormat="1" ht="30" customHeight="1">
      <c r="A633" s="1292">
        <v>2900</v>
      </c>
      <c r="B633" s="1293" t="s">
        <v>490</v>
      </c>
      <c r="C633" s="1294">
        <v>0</v>
      </c>
      <c r="D633" s="1294">
        <v>0</v>
      </c>
      <c r="E633" s="1295" t="s">
        <v>1041</v>
      </c>
      <c r="F633" s="1295"/>
      <c r="G633" s="1302">
        <f>H633+I633</f>
        <v>344078.85599999997</v>
      </c>
      <c r="H633" s="1323">
        <f>H635+H650+H660+H670+H687+H705+H711+H717+H682</f>
        <v>313559.39999999997</v>
      </c>
      <c r="I633" s="1324">
        <f>I635+I650+I660+I670+I687+I705+I711+I717</f>
        <v>30519.455999999998</v>
      </c>
    </row>
    <row r="634" spans="1:9" ht="11.25" customHeight="1">
      <c r="A634" s="1300"/>
      <c r="B634" s="1293"/>
      <c r="C634" s="1294"/>
      <c r="D634" s="1294"/>
      <c r="E634" s="1301" t="s">
        <v>191</v>
      </c>
      <c r="F634" s="1301"/>
      <c r="G634" s="1302"/>
      <c r="H634" s="1302"/>
      <c r="I634" s="1310"/>
    </row>
    <row r="635" spans="1:9" ht="15" customHeight="1">
      <c r="A635" s="1300">
        <v>2910</v>
      </c>
      <c r="B635" s="1293" t="s">
        <v>490</v>
      </c>
      <c r="C635" s="1294">
        <v>1</v>
      </c>
      <c r="D635" s="1294">
        <v>0</v>
      </c>
      <c r="E635" s="1303" t="s">
        <v>494</v>
      </c>
      <c r="F635" s="1303"/>
      <c r="G635" s="1302">
        <f t="shared" si="5"/>
        <v>232682.45599999998</v>
      </c>
      <c r="H635" s="1302">
        <f>H637+H646</f>
        <v>202162.99999999997</v>
      </c>
      <c r="I635" s="1302">
        <f>I637+I646</f>
        <v>30519.455999999998</v>
      </c>
    </row>
    <row r="636" spans="1:9" s="1306" customFormat="1" ht="13.5" customHeight="1">
      <c r="A636" s="1300"/>
      <c r="B636" s="1293"/>
      <c r="C636" s="1294"/>
      <c r="D636" s="1294"/>
      <c r="E636" s="1301" t="s">
        <v>194</v>
      </c>
      <c r="F636" s="1301"/>
      <c r="G636" s="1307"/>
      <c r="H636" s="1307"/>
      <c r="I636" s="1304"/>
    </row>
    <row r="637" spans="1:9" ht="15" customHeight="1">
      <c r="A637" s="1300">
        <v>2911</v>
      </c>
      <c r="B637" s="1308" t="s">
        <v>490</v>
      </c>
      <c r="C637" s="1309">
        <v>1</v>
      </c>
      <c r="D637" s="1309">
        <v>1</v>
      </c>
      <c r="E637" s="1301" t="s">
        <v>496</v>
      </c>
      <c r="F637" s="1301"/>
      <c r="G637" s="1302">
        <f t="shared" si="5"/>
        <v>232682.45599999998</v>
      </c>
      <c r="H637" s="1302">
        <f>SUM(H640:H681)</f>
        <v>202162.99999999997</v>
      </c>
      <c r="I637" s="1310">
        <f>SUM(I638:I681)+I686</f>
        <v>30519.455999999998</v>
      </c>
    </row>
    <row r="638" spans="1:9" s="1330" customFormat="1" ht="21.75" customHeight="1">
      <c r="A638" s="1325"/>
      <c r="B638" s="1326"/>
      <c r="C638" s="1327"/>
      <c r="D638" s="1327"/>
      <c r="E638" s="1328" t="s">
        <v>989</v>
      </c>
      <c r="F638" s="1328"/>
      <c r="G638" s="1329"/>
      <c r="H638" s="1329"/>
      <c r="I638" s="1329"/>
    </row>
    <row r="639" spans="1:9" ht="27" hidden="1" customHeight="1">
      <c r="A639" s="1300"/>
      <c r="B639" s="1308"/>
      <c r="C639" s="1309"/>
      <c r="D639" s="1309"/>
      <c r="E639" s="1331" t="s">
        <v>1042</v>
      </c>
      <c r="F639" s="1301">
        <v>4241</v>
      </c>
      <c r="G639" s="1302">
        <f>H639+I639</f>
        <v>0</v>
      </c>
      <c r="H639" s="1302">
        <f>'[3]yndameny mankap.'!F64</f>
        <v>0</v>
      </c>
      <c r="I639" s="1302"/>
    </row>
    <row r="640" spans="1:9" ht="27" customHeight="1">
      <c r="A640" s="1300"/>
      <c r="B640" s="1308"/>
      <c r="C640" s="1309"/>
      <c r="D640" s="1309"/>
      <c r="E640" s="1331" t="s">
        <v>753</v>
      </c>
      <c r="F640" s="1301">
        <v>4251</v>
      </c>
      <c r="G640" s="1302">
        <f>H640+I640</f>
        <v>0</v>
      </c>
      <c r="H640" s="1302">
        <f>'[3]yndameny mankap.'!F66</f>
        <v>0</v>
      </c>
      <c r="I640" s="1302"/>
    </row>
    <row r="641" spans="1:9" ht="28.5" customHeight="1">
      <c r="A641" s="1300"/>
      <c r="B641" s="1308"/>
      <c r="C641" s="1309"/>
      <c r="D641" s="1309"/>
      <c r="E641" s="1301" t="s">
        <v>1010</v>
      </c>
      <c r="F641" s="1301">
        <v>4637</v>
      </c>
      <c r="G641" s="1302">
        <f>H641+I641</f>
        <v>200112.99999999997</v>
      </c>
      <c r="H641" s="1302">
        <f>'[3]yndameny mankap.'!F104</f>
        <v>200112.99999999997</v>
      </c>
      <c r="I641" s="1302"/>
    </row>
    <row r="642" spans="1:9" ht="28.5" customHeight="1">
      <c r="A642" s="1300"/>
      <c r="B642" s="1308"/>
      <c r="C642" s="1309"/>
      <c r="D642" s="1309"/>
      <c r="E642" s="1008" t="s">
        <v>828</v>
      </c>
      <c r="F642" s="1301">
        <v>4655</v>
      </c>
      <c r="G642" s="1302">
        <f>H642</f>
        <v>2050</v>
      </c>
      <c r="H642" s="1302">
        <f>'[3]yndameny mankap.'!F111</f>
        <v>2050</v>
      </c>
      <c r="I642" s="1302"/>
    </row>
    <row r="643" spans="1:9" ht="28.5" customHeight="1">
      <c r="A643" s="1300"/>
      <c r="B643" s="1308"/>
      <c r="C643" s="1309"/>
      <c r="D643" s="1309"/>
      <c r="E643" s="990" t="s">
        <v>1043</v>
      </c>
      <c r="F643" s="1301">
        <v>4657</v>
      </c>
      <c r="G643" s="1302">
        <f>H643+I643</f>
        <v>0</v>
      </c>
      <c r="H643" s="1302">
        <f>'[3]yndameny mankap.'!F113</f>
        <v>0</v>
      </c>
      <c r="I643" s="1302"/>
    </row>
    <row r="644" spans="1:9" ht="27">
      <c r="A644" s="1300"/>
      <c r="B644" s="1308"/>
      <c r="C644" s="1309"/>
      <c r="D644" s="1309"/>
      <c r="E644" s="1301" t="s">
        <v>1005</v>
      </c>
      <c r="F644" s="1301">
        <v>5113</v>
      </c>
      <c r="G644" s="1302">
        <f>H644+I644</f>
        <v>30519.455999999998</v>
      </c>
      <c r="H644" s="1302"/>
      <c r="I644" s="1302">
        <f>'[3]yndameny mankap.'!F154</f>
        <v>30519.455999999998</v>
      </c>
    </row>
    <row r="645" spans="1:9" ht="15.75">
      <c r="A645" s="1300"/>
      <c r="B645" s="1308"/>
      <c r="C645" s="1309"/>
      <c r="D645" s="1309"/>
      <c r="E645" s="1301" t="s">
        <v>1007</v>
      </c>
      <c r="F645" s="1301">
        <v>5134</v>
      </c>
      <c r="G645" s="1302">
        <f>H645+I645</f>
        <v>0</v>
      </c>
      <c r="H645" s="1302"/>
      <c r="I645" s="1302">
        <f>'[3]yndameny mankap.'!F161</f>
        <v>0</v>
      </c>
    </row>
    <row r="646" spans="1:9" ht="15.75" hidden="1">
      <c r="A646" s="1300">
        <v>2912</v>
      </c>
      <c r="B646" s="1308" t="s">
        <v>490</v>
      </c>
      <c r="C646" s="1309">
        <v>1</v>
      </c>
      <c r="D646" s="1309">
        <v>2</v>
      </c>
      <c r="E646" s="1301" t="s">
        <v>497</v>
      </c>
      <c r="F646" s="1301"/>
      <c r="G646" s="1302"/>
      <c r="H646" s="1302"/>
      <c r="I646" s="1302"/>
    </row>
    <row r="647" spans="1:9" ht="40.5" hidden="1">
      <c r="A647" s="1300"/>
      <c r="B647" s="1308"/>
      <c r="C647" s="1309"/>
      <c r="D647" s="1309"/>
      <c r="E647" s="1301" t="s">
        <v>989</v>
      </c>
      <c r="F647" s="1301"/>
      <c r="G647" s="1302"/>
      <c r="H647" s="1302"/>
      <c r="I647" s="1302"/>
    </row>
    <row r="648" spans="1:9" ht="15.75" hidden="1">
      <c r="A648" s="1300"/>
      <c r="B648" s="1308"/>
      <c r="C648" s="1309"/>
      <c r="D648" s="1309"/>
      <c r="E648" s="1301" t="s">
        <v>1006</v>
      </c>
      <c r="F648" s="1301"/>
      <c r="G648" s="1302"/>
      <c r="H648" s="1302"/>
      <c r="I648" s="1302"/>
    </row>
    <row r="649" spans="1:9" ht="15.75" hidden="1">
      <c r="A649" s="1300"/>
      <c r="B649" s="1308"/>
      <c r="C649" s="1309"/>
      <c r="D649" s="1309"/>
      <c r="E649" s="1301" t="s">
        <v>1006</v>
      </c>
      <c r="F649" s="1301"/>
      <c r="G649" s="1302"/>
      <c r="H649" s="1302"/>
      <c r="I649" s="1302"/>
    </row>
    <row r="650" spans="1:9" ht="15.75">
      <c r="A650" s="1300">
        <v>2920</v>
      </c>
      <c r="B650" s="1293" t="s">
        <v>490</v>
      </c>
      <c r="C650" s="1294">
        <v>2</v>
      </c>
      <c r="D650" s="1294">
        <v>0</v>
      </c>
      <c r="E650" s="1303" t="s">
        <v>499</v>
      </c>
      <c r="F650" s="1303"/>
      <c r="G650" s="1302"/>
      <c r="H650" s="1302"/>
      <c r="I650" s="1302"/>
    </row>
    <row r="651" spans="1:9" s="1306" customFormat="1" ht="10.5" customHeight="1">
      <c r="A651" s="1300"/>
      <c r="B651" s="1293"/>
      <c r="C651" s="1294"/>
      <c r="D651" s="1294"/>
      <c r="E651" s="1301" t="s">
        <v>194</v>
      </c>
      <c r="F651" s="1301"/>
      <c r="G651" s="1307"/>
      <c r="H651" s="1307"/>
      <c r="I651" s="1307"/>
    </row>
    <row r="652" spans="1:9" ht="15.75">
      <c r="A652" s="1300">
        <v>2921</v>
      </c>
      <c r="B652" s="1308" t="s">
        <v>490</v>
      </c>
      <c r="C652" s="1309">
        <v>2</v>
      </c>
      <c r="D652" s="1309">
        <v>1</v>
      </c>
      <c r="E652" s="1301" t="s">
        <v>502</v>
      </c>
      <c r="F652" s="1301"/>
      <c r="G652" s="1302"/>
      <c r="H652" s="1302"/>
      <c r="I652" s="1302"/>
    </row>
    <row r="653" spans="1:9" ht="40.5">
      <c r="A653" s="1300"/>
      <c r="B653" s="1308"/>
      <c r="C653" s="1309"/>
      <c r="D653" s="1309"/>
      <c r="E653" s="1301" t="s">
        <v>989</v>
      </c>
      <c r="F653" s="1301"/>
      <c r="G653" s="1302"/>
      <c r="H653" s="1302"/>
      <c r="I653" s="1302"/>
    </row>
    <row r="654" spans="1:9" ht="15.75" hidden="1">
      <c r="A654" s="1300"/>
      <c r="B654" s="1308"/>
      <c r="C654" s="1309"/>
      <c r="D654" s="1309"/>
      <c r="E654" s="1301" t="s">
        <v>1006</v>
      </c>
      <c r="F654" s="1301"/>
      <c r="G654" s="1302"/>
      <c r="H654" s="1302"/>
      <c r="I654" s="1302"/>
    </row>
    <row r="655" spans="1:9" ht="27">
      <c r="A655" s="1300"/>
      <c r="B655" s="1308"/>
      <c r="C655" s="1309"/>
      <c r="D655" s="1309"/>
      <c r="E655" s="1301" t="s">
        <v>1040</v>
      </c>
      <c r="F655" s="1301">
        <v>4819</v>
      </c>
      <c r="G655" s="1302"/>
      <c r="H655" s="1302">
        <f>'[3]himn,krt'!F32</f>
        <v>0</v>
      </c>
      <c r="I655" s="1302"/>
    </row>
    <row r="656" spans="1:9" ht="15.75" hidden="1">
      <c r="A656" s="1300">
        <v>2922</v>
      </c>
      <c r="B656" s="1308" t="s">
        <v>490</v>
      </c>
      <c r="C656" s="1309">
        <v>2</v>
      </c>
      <c r="D656" s="1309">
        <v>2</v>
      </c>
      <c r="E656" s="1301" t="s">
        <v>503</v>
      </c>
      <c r="F656" s="1301"/>
      <c r="G656" s="1302"/>
      <c r="H656" s="1302"/>
      <c r="I656" s="1302"/>
    </row>
    <row r="657" spans="1:9" ht="40.5" hidden="1">
      <c r="A657" s="1300"/>
      <c r="B657" s="1308"/>
      <c r="C657" s="1309"/>
      <c r="D657" s="1309"/>
      <c r="E657" s="1301" t="s">
        <v>989</v>
      </c>
      <c r="F657" s="1301"/>
      <c r="G657" s="1302"/>
      <c r="H657" s="1302"/>
      <c r="I657" s="1302"/>
    </row>
    <row r="658" spans="1:9" ht="15.75" hidden="1">
      <c r="A658" s="1300"/>
      <c r="B658" s="1308"/>
      <c r="C658" s="1309"/>
      <c r="D658" s="1309"/>
      <c r="E658" s="1301" t="s">
        <v>1006</v>
      </c>
      <c r="F658" s="1301"/>
      <c r="G658" s="1302"/>
      <c r="H658" s="1302"/>
      <c r="I658" s="1302"/>
    </row>
    <row r="659" spans="1:9" ht="15.75" hidden="1">
      <c r="A659" s="1300"/>
      <c r="B659" s="1308"/>
      <c r="C659" s="1309"/>
      <c r="D659" s="1309"/>
      <c r="E659" s="1301" t="s">
        <v>1006</v>
      </c>
      <c r="F659" s="1301"/>
      <c r="G659" s="1302"/>
      <c r="H659" s="1302"/>
      <c r="I659" s="1302"/>
    </row>
    <row r="660" spans="1:9" ht="40.5" hidden="1">
      <c r="A660" s="1300">
        <v>2930</v>
      </c>
      <c r="B660" s="1293" t="s">
        <v>490</v>
      </c>
      <c r="C660" s="1294">
        <v>3</v>
      </c>
      <c r="D660" s="1294">
        <v>0</v>
      </c>
      <c r="E660" s="1303" t="s">
        <v>505</v>
      </c>
      <c r="F660" s="1303"/>
      <c r="G660" s="1302"/>
      <c r="H660" s="1302"/>
      <c r="I660" s="1302"/>
    </row>
    <row r="661" spans="1:9" s="1306" customFormat="1" ht="0.75" hidden="1" customHeight="1">
      <c r="A661" s="1300"/>
      <c r="B661" s="1293"/>
      <c r="C661" s="1294"/>
      <c r="D661" s="1294"/>
      <c r="E661" s="1301" t="s">
        <v>194</v>
      </c>
      <c r="F661" s="1301"/>
      <c r="G661" s="1307"/>
      <c r="H661" s="1307"/>
      <c r="I661" s="1307"/>
    </row>
    <row r="662" spans="1:9" ht="27" hidden="1">
      <c r="A662" s="1300">
        <v>2931</v>
      </c>
      <c r="B662" s="1308" t="s">
        <v>490</v>
      </c>
      <c r="C662" s="1309">
        <v>3</v>
      </c>
      <c r="D662" s="1309">
        <v>1</v>
      </c>
      <c r="E662" s="1301" t="s">
        <v>508</v>
      </c>
      <c r="F662" s="1301"/>
      <c r="G662" s="1302"/>
      <c r="H662" s="1302"/>
      <c r="I662" s="1302"/>
    </row>
    <row r="663" spans="1:9" ht="40.5" hidden="1">
      <c r="A663" s="1300"/>
      <c r="B663" s="1308"/>
      <c r="C663" s="1309"/>
      <c r="D663" s="1309"/>
      <c r="E663" s="1301" t="s">
        <v>989</v>
      </c>
      <c r="F663" s="1301"/>
      <c r="G663" s="1302"/>
      <c r="H663" s="1302"/>
      <c r="I663" s="1302"/>
    </row>
    <row r="664" spans="1:9" ht="15.75" hidden="1">
      <c r="A664" s="1300"/>
      <c r="B664" s="1308"/>
      <c r="C664" s="1309"/>
      <c r="D664" s="1309"/>
      <c r="E664" s="1301" t="s">
        <v>1006</v>
      </c>
      <c r="F664" s="1301"/>
      <c r="G664" s="1302"/>
      <c r="H664" s="1302"/>
      <c r="I664" s="1302"/>
    </row>
    <row r="665" spans="1:9" ht="15.75" hidden="1">
      <c r="A665" s="1300"/>
      <c r="B665" s="1308"/>
      <c r="C665" s="1309"/>
      <c r="D665" s="1309"/>
      <c r="E665" s="1301" t="s">
        <v>1006</v>
      </c>
      <c r="F665" s="1301"/>
      <c r="G665" s="1302"/>
      <c r="H665" s="1302"/>
      <c r="I665" s="1302"/>
    </row>
    <row r="666" spans="1:9" ht="15.75" hidden="1">
      <c r="A666" s="1300">
        <v>2932</v>
      </c>
      <c r="B666" s="1308" t="s">
        <v>490</v>
      </c>
      <c r="C666" s="1309">
        <v>3</v>
      </c>
      <c r="D666" s="1309">
        <v>2</v>
      </c>
      <c r="E666" s="1301" t="s">
        <v>509</v>
      </c>
      <c r="F666" s="1301"/>
      <c r="G666" s="1302"/>
      <c r="H666" s="1302"/>
      <c r="I666" s="1302"/>
    </row>
    <row r="667" spans="1:9" ht="40.5" hidden="1">
      <c r="A667" s="1300"/>
      <c r="B667" s="1308"/>
      <c r="C667" s="1309"/>
      <c r="D667" s="1309"/>
      <c r="E667" s="1301" t="s">
        <v>989</v>
      </c>
      <c r="F667" s="1301"/>
      <c r="G667" s="1302"/>
      <c r="H667" s="1302"/>
      <c r="I667" s="1302"/>
    </row>
    <row r="668" spans="1:9" ht="15.75" hidden="1">
      <c r="A668" s="1300"/>
      <c r="B668" s="1308"/>
      <c r="C668" s="1309"/>
      <c r="D668" s="1309"/>
      <c r="E668" s="1301" t="s">
        <v>1006</v>
      </c>
      <c r="F668" s="1301"/>
      <c r="G668" s="1302"/>
      <c r="H668" s="1302"/>
      <c r="I668" s="1302"/>
    </row>
    <row r="669" spans="1:9" ht="15.75" hidden="1">
      <c r="A669" s="1300"/>
      <c r="B669" s="1308"/>
      <c r="C669" s="1309"/>
      <c r="D669" s="1309"/>
      <c r="E669" s="1301" t="s">
        <v>1006</v>
      </c>
      <c r="F669" s="1301"/>
      <c r="G669" s="1302"/>
      <c r="H669" s="1302"/>
      <c r="I669" s="1302"/>
    </row>
    <row r="670" spans="1:9" ht="15.75" hidden="1">
      <c r="A670" s="1300">
        <v>2940</v>
      </c>
      <c r="B670" s="1293" t="s">
        <v>490</v>
      </c>
      <c r="C670" s="1294">
        <v>4</v>
      </c>
      <c r="D670" s="1294">
        <v>0</v>
      </c>
      <c r="E670" s="1303" t="s">
        <v>511</v>
      </c>
      <c r="F670" s="1303"/>
      <c r="G670" s="1302"/>
      <c r="H670" s="1302"/>
      <c r="I670" s="1302"/>
    </row>
    <row r="671" spans="1:9" s="1306" customFormat="1" ht="0.75" hidden="1" customHeight="1">
      <c r="A671" s="1300"/>
      <c r="B671" s="1293"/>
      <c r="C671" s="1294"/>
      <c r="D671" s="1294"/>
      <c r="E671" s="1301" t="s">
        <v>194</v>
      </c>
      <c r="F671" s="1301"/>
      <c r="G671" s="1307"/>
      <c r="H671" s="1307"/>
      <c r="I671" s="1307"/>
    </row>
    <row r="672" spans="1:9" ht="15.75" hidden="1">
      <c r="A672" s="1300">
        <v>2941</v>
      </c>
      <c r="B672" s="1308" t="s">
        <v>490</v>
      </c>
      <c r="C672" s="1309">
        <v>4</v>
      </c>
      <c r="D672" s="1309">
        <v>1</v>
      </c>
      <c r="E672" s="1301" t="s">
        <v>513</v>
      </c>
      <c r="F672" s="1301"/>
      <c r="G672" s="1302"/>
      <c r="H672" s="1302"/>
      <c r="I672" s="1302"/>
    </row>
    <row r="673" spans="1:9" ht="40.5" hidden="1">
      <c r="A673" s="1300"/>
      <c r="B673" s="1308"/>
      <c r="C673" s="1309"/>
      <c r="D673" s="1309"/>
      <c r="E673" s="1301" t="s">
        <v>989</v>
      </c>
      <c r="F673" s="1301"/>
      <c r="G673" s="1302"/>
      <c r="H673" s="1302"/>
      <c r="I673" s="1302"/>
    </row>
    <row r="674" spans="1:9" ht="15.75" hidden="1">
      <c r="A674" s="1300"/>
      <c r="B674" s="1308"/>
      <c r="C674" s="1309"/>
      <c r="D674" s="1309"/>
      <c r="E674" s="1301" t="s">
        <v>1006</v>
      </c>
      <c r="F674" s="1301"/>
      <c r="G674" s="1302"/>
      <c r="H674" s="1302"/>
      <c r="I674" s="1302"/>
    </row>
    <row r="675" spans="1:9" ht="15.75" hidden="1">
      <c r="A675" s="1300"/>
      <c r="B675" s="1308"/>
      <c r="C675" s="1309"/>
      <c r="D675" s="1309"/>
      <c r="E675" s="1301" t="s">
        <v>1006</v>
      </c>
      <c r="F675" s="1301"/>
      <c r="G675" s="1302"/>
      <c r="H675" s="1302"/>
      <c r="I675" s="1302"/>
    </row>
    <row r="676" spans="1:9" ht="15.75" hidden="1">
      <c r="A676" s="1300">
        <v>2942</v>
      </c>
      <c r="B676" s="1308" t="s">
        <v>490</v>
      </c>
      <c r="C676" s="1309">
        <v>4</v>
      </c>
      <c r="D676" s="1309">
        <v>2</v>
      </c>
      <c r="E676" s="1301" t="s">
        <v>514</v>
      </c>
      <c r="F676" s="1301"/>
      <c r="G676" s="1302"/>
      <c r="H676" s="1302"/>
      <c r="I676" s="1302"/>
    </row>
    <row r="677" spans="1:9" ht="40.5" hidden="1">
      <c r="A677" s="1300"/>
      <c r="B677" s="1308"/>
      <c r="C677" s="1309"/>
      <c r="D677" s="1309"/>
      <c r="E677" s="1301" t="s">
        <v>989</v>
      </c>
      <c r="F677" s="1301"/>
      <c r="G677" s="1302"/>
      <c r="H677" s="1302"/>
      <c r="I677" s="1302"/>
    </row>
    <row r="678" spans="1:9" ht="15.75" hidden="1">
      <c r="A678" s="1300"/>
      <c r="B678" s="1308"/>
      <c r="C678" s="1309"/>
      <c r="D678" s="1309"/>
      <c r="E678" s="1301" t="s">
        <v>1006</v>
      </c>
      <c r="F678" s="1301"/>
      <c r="G678" s="1302"/>
      <c r="H678" s="1302"/>
      <c r="I678" s="1302"/>
    </row>
    <row r="679" spans="1:9" ht="15.75" hidden="1">
      <c r="A679" s="1300"/>
      <c r="B679" s="1308"/>
      <c r="C679" s="1309"/>
      <c r="D679" s="1309"/>
      <c r="E679" s="1301" t="s">
        <v>1006</v>
      </c>
      <c r="F679" s="1301"/>
      <c r="G679" s="1302"/>
      <c r="H679" s="1302"/>
      <c r="I679" s="1302"/>
    </row>
    <row r="680" spans="1:9" ht="15.75" hidden="1">
      <c r="A680" s="1300"/>
      <c r="B680" s="1308"/>
      <c r="C680" s="1309"/>
      <c r="D680" s="1309"/>
      <c r="E680" s="1301" t="s">
        <v>1001</v>
      </c>
      <c r="F680" s="1301">
        <v>4823</v>
      </c>
      <c r="G680" s="1302">
        <f>H680+I680</f>
        <v>0</v>
      </c>
      <c r="H680" s="1302">
        <f>'[3]yndameny mankap.'!F137</f>
        <v>0</v>
      </c>
      <c r="I680" s="1302"/>
    </row>
    <row r="681" spans="1:9" ht="15.75" hidden="1">
      <c r="A681" s="1300"/>
      <c r="B681" s="1308"/>
      <c r="C681" s="1309"/>
      <c r="D681" s="1309"/>
      <c r="E681" s="1007" t="s">
        <v>898</v>
      </c>
      <c r="F681" s="1301">
        <v>5122</v>
      </c>
      <c r="G681" s="1302">
        <f>H681+I681</f>
        <v>0</v>
      </c>
      <c r="H681" s="1302"/>
      <c r="I681" s="1302">
        <f>'[3]yndameny mankap.'!F156</f>
        <v>0</v>
      </c>
    </row>
    <row r="682" spans="1:9" ht="15.75" hidden="1">
      <c r="A682" s="1300">
        <v>2940</v>
      </c>
      <c r="B682" s="1308" t="s">
        <v>490</v>
      </c>
      <c r="C682" s="1309">
        <v>4</v>
      </c>
      <c r="D682" s="1309">
        <v>0</v>
      </c>
      <c r="E682" s="1332" t="s">
        <v>511</v>
      </c>
      <c r="F682" s="1301"/>
      <c r="G682" s="1302">
        <f>H682+I682</f>
        <v>0</v>
      </c>
      <c r="H682" s="1302">
        <f>H684</f>
        <v>0</v>
      </c>
      <c r="I682" s="1302"/>
    </row>
    <row r="683" spans="1:9" ht="15.75" hidden="1">
      <c r="A683" s="1300"/>
      <c r="B683" s="1308"/>
      <c r="C683" s="1309"/>
      <c r="D683" s="1309"/>
      <c r="E683" s="1316" t="s">
        <v>194</v>
      </c>
      <c r="F683" s="1301"/>
      <c r="G683" s="1302"/>
      <c r="H683" s="1302"/>
      <c r="I683" s="1302"/>
    </row>
    <row r="684" spans="1:9" ht="15.75" hidden="1">
      <c r="A684" s="1300">
        <v>2941</v>
      </c>
      <c r="B684" s="1308" t="s">
        <v>490</v>
      </c>
      <c r="C684" s="1309">
        <v>4</v>
      </c>
      <c r="D684" s="1309">
        <v>1</v>
      </c>
      <c r="E684" s="1333" t="s">
        <v>513</v>
      </c>
      <c r="F684" s="1301"/>
      <c r="G684" s="1302">
        <f>H684+I684</f>
        <v>0</v>
      </c>
      <c r="H684" s="1302">
        <f>H685</f>
        <v>0</v>
      </c>
      <c r="I684" s="1302"/>
    </row>
    <row r="685" spans="1:9" ht="15.75" hidden="1">
      <c r="A685" s="1300"/>
      <c r="B685" s="1308"/>
      <c r="C685" s="1309"/>
      <c r="D685" s="1309"/>
      <c r="E685" s="1316" t="s">
        <v>1044</v>
      </c>
      <c r="F685" s="1301">
        <v>4729</v>
      </c>
      <c r="G685" s="1302">
        <f>H685+I685</f>
        <v>0</v>
      </c>
      <c r="H685" s="1302">
        <f>'[3]barcraguyn krt.'!F127</f>
        <v>0</v>
      </c>
      <c r="I685" s="1302"/>
    </row>
    <row r="686" spans="1:9" ht="15.75" hidden="1">
      <c r="A686" s="1300"/>
      <c r="B686" s="1308"/>
      <c r="C686" s="1309"/>
      <c r="D686" s="1309"/>
      <c r="E686" s="1007" t="s">
        <v>900</v>
      </c>
      <c r="F686" s="1301">
        <v>5129</v>
      </c>
      <c r="G686" s="1302"/>
      <c r="H686" s="1302"/>
      <c r="I686" s="1302">
        <f>'[3]yndameny mankap.'!F157</f>
        <v>0</v>
      </c>
    </row>
    <row r="687" spans="1:9" ht="15" customHeight="1">
      <c r="A687" s="1300">
        <v>2950</v>
      </c>
      <c r="B687" s="1293" t="s">
        <v>490</v>
      </c>
      <c r="C687" s="1294">
        <v>5</v>
      </c>
      <c r="D687" s="1294">
        <v>0</v>
      </c>
      <c r="E687" s="1303" t="s">
        <v>516</v>
      </c>
      <c r="F687" s="1303"/>
      <c r="G687" s="1302">
        <f t="shared" ref="G687:G698" si="6">H687+I687</f>
        <v>111396.4</v>
      </c>
      <c r="H687" s="1302">
        <f>H689+H701</f>
        <v>111396.4</v>
      </c>
      <c r="I687" s="1310">
        <f>I689+I701</f>
        <v>0</v>
      </c>
    </row>
    <row r="688" spans="1:9" s="1306" customFormat="1" ht="14.25" customHeight="1">
      <c r="A688" s="1300"/>
      <c r="B688" s="1293"/>
      <c r="C688" s="1294"/>
      <c r="D688" s="1294"/>
      <c r="E688" s="1301" t="s">
        <v>194</v>
      </c>
      <c r="F688" s="1301"/>
      <c r="G688" s="1307"/>
      <c r="H688" s="1307"/>
      <c r="I688" s="1304"/>
    </row>
    <row r="689" spans="1:9" ht="13.5" customHeight="1">
      <c r="A689" s="1300">
        <v>2951</v>
      </c>
      <c r="B689" s="1308" t="s">
        <v>490</v>
      </c>
      <c r="C689" s="1309">
        <v>5</v>
      </c>
      <c r="D689" s="1309">
        <v>1</v>
      </c>
      <c r="E689" s="1301" t="s">
        <v>519</v>
      </c>
      <c r="F689" s="1301"/>
      <c r="G689" s="1302">
        <f t="shared" si="6"/>
        <v>111396.4</v>
      </c>
      <c r="H689" s="1302">
        <f>H691+H692+H693+H694+H695+H696+H697+H698+H700+H723+H699</f>
        <v>111396.4</v>
      </c>
      <c r="I689" s="1310">
        <f>I700</f>
        <v>0</v>
      </c>
    </row>
    <row r="690" spans="1:9" ht="18.75" customHeight="1">
      <c r="A690" s="1300"/>
      <c r="B690" s="1308"/>
      <c r="C690" s="1309"/>
      <c r="D690" s="1309"/>
      <c r="E690" s="1316" t="s">
        <v>989</v>
      </c>
      <c r="F690" s="1301"/>
      <c r="G690" s="1302"/>
      <c r="H690" s="1302"/>
      <c r="I690" s="1302"/>
    </row>
    <row r="691" spans="1:9" ht="27" hidden="1">
      <c r="A691" s="1300"/>
      <c r="B691" s="1308"/>
      <c r="C691" s="1309"/>
      <c r="D691" s="1309"/>
      <c r="E691" s="1301" t="s">
        <v>699</v>
      </c>
      <c r="F691" s="1301"/>
      <c r="G691" s="1302">
        <f t="shared" si="6"/>
        <v>0</v>
      </c>
      <c r="H691" s="1302"/>
      <c r="I691" s="1302"/>
    </row>
    <row r="692" spans="1:9" ht="15.75" hidden="1">
      <c r="A692" s="1300"/>
      <c r="B692" s="1308"/>
      <c r="C692" s="1309"/>
      <c r="D692" s="1309"/>
      <c r="E692" s="1301" t="s">
        <v>1008</v>
      </c>
      <c r="F692" s="1301"/>
      <c r="G692" s="1302">
        <f t="shared" si="6"/>
        <v>0</v>
      </c>
      <c r="H692" s="1302"/>
      <c r="I692" s="1302"/>
    </row>
    <row r="693" spans="1:9" ht="15.75" hidden="1">
      <c r="A693" s="1300"/>
      <c r="B693" s="1308"/>
      <c r="C693" s="1309"/>
      <c r="D693" s="1309"/>
      <c r="E693" s="1311" t="s">
        <v>1045</v>
      </c>
      <c r="F693" s="1311"/>
      <c r="G693" s="1302">
        <f t="shared" si="6"/>
        <v>0</v>
      </c>
      <c r="H693" s="1302"/>
      <c r="I693" s="1302"/>
    </row>
    <row r="694" spans="1:9" ht="15.75" hidden="1">
      <c r="A694" s="1300"/>
      <c r="B694" s="1308"/>
      <c r="C694" s="1309"/>
      <c r="D694" s="1309"/>
      <c r="E694" s="1301" t="s">
        <v>728</v>
      </c>
      <c r="F694" s="1301"/>
      <c r="G694" s="1302">
        <f t="shared" si="6"/>
        <v>0</v>
      </c>
      <c r="H694" s="1302"/>
      <c r="I694" s="1302"/>
    </row>
    <row r="695" spans="1:9" ht="15.75" hidden="1">
      <c r="A695" s="1300"/>
      <c r="B695" s="1308"/>
      <c r="C695" s="1309"/>
      <c r="D695" s="1309"/>
      <c r="E695" s="1301" t="s">
        <v>758</v>
      </c>
      <c r="F695" s="1301"/>
      <c r="G695" s="1302">
        <f t="shared" si="6"/>
        <v>0</v>
      </c>
      <c r="H695" s="1302"/>
      <c r="I695" s="1302"/>
    </row>
    <row r="696" spans="1:9" ht="15.75" hidden="1">
      <c r="A696" s="1300"/>
      <c r="B696" s="1308"/>
      <c r="C696" s="1309"/>
      <c r="D696" s="1309"/>
      <c r="E696" s="1301" t="s">
        <v>770</v>
      </c>
      <c r="F696" s="1301"/>
      <c r="G696" s="1302">
        <f t="shared" si="6"/>
        <v>0</v>
      </c>
      <c r="H696" s="1302"/>
      <c r="I696" s="1302"/>
    </row>
    <row r="697" spans="1:9" ht="15.75" hidden="1">
      <c r="A697" s="1300"/>
      <c r="B697" s="1308"/>
      <c r="C697" s="1309"/>
      <c r="D697" s="1309"/>
      <c r="E697" s="1301" t="s">
        <v>772</v>
      </c>
      <c r="F697" s="1301"/>
      <c r="G697" s="1302">
        <f t="shared" si="6"/>
        <v>0</v>
      </c>
      <c r="H697" s="1302"/>
      <c r="I697" s="1302"/>
    </row>
    <row r="698" spans="1:9" ht="27.75" customHeight="1">
      <c r="A698" s="1300"/>
      <c r="B698" s="1308"/>
      <c r="C698" s="1309"/>
      <c r="D698" s="1309"/>
      <c r="E698" s="1301" t="s">
        <v>1010</v>
      </c>
      <c r="F698" s="1301">
        <v>4637</v>
      </c>
      <c r="G698" s="1302">
        <f t="shared" si="6"/>
        <v>110346.4</v>
      </c>
      <c r="H698" s="1302">
        <f>'[3]yndam arvest erash'!F104</f>
        <v>110346.4</v>
      </c>
      <c r="I698" s="1302"/>
    </row>
    <row r="699" spans="1:9" ht="27.75" customHeight="1">
      <c r="A699" s="1300"/>
      <c r="B699" s="1308"/>
      <c r="C699" s="1309"/>
      <c r="D699" s="1309"/>
      <c r="E699" s="1008" t="s">
        <v>828</v>
      </c>
      <c r="F699" s="1301">
        <v>4655</v>
      </c>
      <c r="G699" s="1310">
        <f>H699</f>
        <v>1050</v>
      </c>
      <c r="H699" s="1310">
        <f>'[3]yndam arvest erash'!F111</f>
        <v>1050</v>
      </c>
      <c r="I699" s="1302"/>
    </row>
    <row r="700" spans="1:9" ht="15.75" customHeight="1">
      <c r="A700" s="1300"/>
      <c r="B700" s="1308"/>
      <c r="C700" s="1309"/>
      <c r="D700" s="1309"/>
      <c r="E700" s="1301" t="s">
        <v>1005</v>
      </c>
      <c r="F700" s="1301">
        <v>5113</v>
      </c>
      <c r="G700" s="1302">
        <f>H700+I700</f>
        <v>0</v>
      </c>
      <c r="H700" s="1302">
        <f>'[3]yndam arvest erash'!F137</f>
        <v>0</v>
      </c>
      <c r="I700" s="1302">
        <f>[3]marzadproc!F154</f>
        <v>0</v>
      </c>
    </row>
    <row r="701" spans="1:9" ht="9.75" hidden="1" customHeight="1">
      <c r="A701" s="1300">
        <v>2952</v>
      </c>
      <c r="B701" s="1308" t="s">
        <v>490</v>
      </c>
      <c r="C701" s="1309">
        <v>5</v>
      </c>
      <c r="D701" s="1309">
        <v>2</v>
      </c>
      <c r="E701" s="1301" t="s">
        <v>520</v>
      </c>
      <c r="F701" s="1301"/>
      <c r="G701" s="1302"/>
      <c r="H701" s="1302"/>
      <c r="I701" s="1302"/>
    </row>
    <row r="702" spans="1:9" ht="9.75" hidden="1" customHeight="1">
      <c r="A702" s="1300"/>
      <c r="B702" s="1308"/>
      <c r="C702" s="1309"/>
      <c r="D702" s="1309"/>
      <c r="E702" s="1301" t="s">
        <v>989</v>
      </c>
      <c r="F702" s="1301"/>
      <c r="G702" s="1302"/>
      <c r="H702" s="1302"/>
      <c r="I702" s="1302"/>
    </row>
    <row r="703" spans="1:9" ht="9.75" hidden="1" customHeight="1">
      <c r="A703" s="1300"/>
      <c r="B703" s="1308"/>
      <c r="C703" s="1309"/>
      <c r="D703" s="1309"/>
      <c r="E703" s="1301" t="s">
        <v>1006</v>
      </c>
      <c r="F703" s="1301"/>
      <c r="G703" s="1302"/>
      <c r="H703" s="1302"/>
      <c r="I703" s="1302"/>
    </row>
    <row r="704" spans="1:9" ht="9.75" hidden="1" customHeight="1">
      <c r="A704" s="1300"/>
      <c r="B704" s="1308"/>
      <c r="C704" s="1309"/>
      <c r="D704" s="1309"/>
      <c r="E704" s="1301" t="s">
        <v>1006</v>
      </c>
      <c r="F704" s="1301"/>
      <c r="G704" s="1302"/>
      <c r="H704" s="1302"/>
      <c r="I704" s="1302"/>
    </row>
    <row r="705" spans="1:9" ht="9.75" hidden="1" customHeight="1">
      <c r="A705" s="1300">
        <v>2960</v>
      </c>
      <c r="B705" s="1293" t="s">
        <v>490</v>
      </c>
      <c r="C705" s="1294">
        <v>6</v>
      </c>
      <c r="D705" s="1294">
        <v>0</v>
      </c>
      <c r="E705" s="1303" t="s">
        <v>521</v>
      </c>
      <c r="F705" s="1303"/>
      <c r="G705" s="1302"/>
      <c r="H705" s="1302"/>
      <c r="I705" s="1302"/>
    </row>
    <row r="706" spans="1:9" s="1306" customFormat="1" ht="9.75" hidden="1" customHeight="1">
      <c r="A706" s="1300"/>
      <c r="B706" s="1293"/>
      <c r="C706" s="1294"/>
      <c r="D706" s="1294"/>
      <c r="E706" s="1301" t="s">
        <v>194</v>
      </c>
      <c r="F706" s="1301"/>
      <c r="G706" s="1307"/>
      <c r="H706" s="1307"/>
      <c r="I706" s="1307"/>
    </row>
    <row r="707" spans="1:9" ht="9.75" hidden="1" customHeight="1">
      <c r="A707" s="1300">
        <v>2961</v>
      </c>
      <c r="B707" s="1308" t="s">
        <v>490</v>
      </c>
      <c r="C707" s="1309">
        <v>6</v>
      </c>
      <c r="D707" s="1309">
        <v>1</v>
      </c>
      <c r="E707" s="1301" t="s">
        <v>521</v>
      </c>
      <c r="F707" s="1301"/>
      <c r="G707" s="1302"/>
      <c r="H707" s="1302"/>
      <c r="I707" s="1302"/>
    </row>
    <row r="708" spans="1:9" ht="9.75" hidden="1" customHeight="1">
      <c r="A708" s="1300"/>
      <c r="B708" s="1308"/>
      <c r="C708" s="1309"/>
      <c r="D708" s="1309"/>
      <c r="E708" s="1301" t="s">
        <v>989</v>
      </c>
      <c r="F708" s="1301"/>
      <c r="G708" s="1302"/>
      <c r="H708" s="1302"/>
      <c r="I708" s="1302"/>
    </row>
    <row r="709" spans="1:9" ht="9.75" hidden="1" customHeight="1">
      <c r="A709" s="1300"/>
      <c r="B709" s="1308"/>
      <c r="C709" s="1309"/>
      <c r="D709" s="1309"/>
      <c r="E709" s="1301" t="s">
        <v>1006</v>
      </c>
      <c r="F709" s="1301"/>
      <c r="G709" s="1302"/>
      <c r="H709" s="1302"/>
      <c r="I709" s="1302"/>
    </row>
    <row r="710" spans="1:9" ht="9.75" hidden="1" customHeight="1">
      <c r="A710" s="1300"/>
      <c r="B710" s="1308"/>
      <c r="C710" s="1309"/>
      <c r="D710" s="1309"/>
      <c r="E710" s="1301" t="s">
        <v>1006</v>
      </c>
      <c r="F710" s="1301"/>
      <c r="G710" s="1302"/>
      <c r="H710" s="1302"/>
      <c r="I710" s="1302"/>
    </row>
    <row r="711" spans="1:9" ht="9.75" hidden="1" customHeight="1">
      <c r="A711" s="1300">
        <v>2970</v>
      </c>
      <c r="B711" s="1293" t="s">
        <v>490</v>
      </c>
      <c r="C711" s="1294">
        <v>7</v>
      </c>
      <c r="D711" s="1294">
        <v>0</v>
      </c>
      <c r="E711" s="1303" t="s">
        <v>524</v>
      </c>
      <c r="F711" s="1303"/>
      <c r="G711" s="1302"/>
      <c r="H711" s="1302"/>
      <c r="I711" s="1302"/>
    </row>
    <row r="712" spans="1:9" s="1306" customFormat="1" ht="9.75" hidden="1" customHeight="1">
      <c r="A712" s="1300"/>
      <c r="B712" s="1293"/>
      <c r="C712" s="1294"/>
      <c r="D712" s="1294"/>
      <c r="E712" s="1301" t="s">
        <v>194</v>
      </c>
      <c r="F712" s="1301"/>
      <c r="G712" s="1307"/>
      <c r="H712" s="1307"/>
      <c r="I712" s="1307"/>
    </row>
    <row r="713" spans="1:9" ht="9.75" hidden="1" customHeight="1">
      <c r="A713" s="1300">
        <v>2971</v>
      </c>
      <c r="B713" s="1308" t="s">
        <v>490</v>
      </c>
      <c r="C713" s="1309">
        <v>7</v>
      </c>
      <c r="D713" s="1309">
        <v>1</v>
      </c>
      <c r="E713" s="1301" t="s">
        <v>524</v>
      </c>
      <c r="F713" s="1301"/>
      <c r="G713" s="1302"/>
      <c r="H713" s="1302"/>
      <c r="I713" s="1302"/>
    </row>
    <row r="714" spans="1:9" ht="9.75" hidden="1" customHeight="1">
      <c r="A714" s="1300"/>
      <c r="B714" s="1308"/>
      <c r="C714" s="1309"/>
      <c r="D714" s="1309"/>
      <c r="E714" s="1301" t="s">
        <v>989</v>
      </c>
      <c r="F714" s="1301"/>
      <c r="G714" s="1302"/>
      <c r="H714" s="1302"/>
      <c r="I714" s="1302"/>
    </row>
    <row r="715" spans="1:9" ht="9.75" hidden="1" customHeight="1">
      <c r="A715" s="1300"/>
      <c r="B715" s="1308"/>
      <c r="C715" s="1309"/>
      <c r="D715" s="1309"/>
      <c r="E715" s="1301" t="s">
        <v>1006</v>
      </c>
      <c r="F715" s="1301"/>
      <c r="G715" s="1302"/>
      <c r="H715" s="1302"/>
      <c r="I715" s="1302"/>
    </row>
    <row r="716" spans="1:9" ht="9.75" hidden="1" customHeight="1">
      <c r="A716" s="1300"/>
      <c r="B716" s="1308"/>
      <c r="C716" s="1309"/>
      <c r="D716" s="1309"/>
      <c r="E716" s="1301" t="s">
        <v>1006</v>
      </c>
      <c r="F716" s="1301"/>
      <c r="G716" s="1302"/>
      <c r="H716" s="1302"/>
      <c r="I716" s="1302"/>
    </row>
    <row r="717" spans="1:9" ht="9.75" hidden="1" customHeight="1">
      <c r="A717" s="1300">
        <v>2980</v>
      </c>
      <c r="B717" s="1293" t="s">
        <v>490</v>
      </c>
      <c r="C717" s="1294">
        <v>8</v>
      </c>
      <c r="D717" s="1294">
        <v>0</v>
      </c>
      <c r="E717" s="1303" t="s">
        <v>527</v>
      </c>
      <c r="F717" s="1303"/>
      <c r="G717" s="1302"/>
      <c r="H717" s="1302"/>
      <c r="I717" s="1302"/>
    </row>
    <row r="718" spans="1:9" s="1306" customFormat="1" ht="9.75" hidden="1" customHeight="1">
      <c r="A718" s="1300"/>
      <c r="B718" s="1293"/>
      <c r="C718" s="1294"/>
      <c r="D718" s="1294"/>
      <c r="E718" s="1301" t="s">
        <v>194</v>
      </c>
      <c r="F718" s="1301"/>
      <c r="G718" s="1307"/>
      <c r="H718" s="1307"/>
      <c r="I718" s="1307"/>
    </row>
    <row r="719" spans="1:9" ht="9.75" hidden="1" customHeight="1">
      <c r="A719" s="1300">
        <v>2981</v>
      </c>
      <c r="B719" s="1308" t="s">
        <v>490</v>
      </c>
      <c r="C719" s="1309">
        <v>8</v>
      </c>
      <c r="D719" s="1309">
        <v>1</v>
      </c>
      <c r="E719" s="1301" t="s">
        <v>527</v>
      </c>
      <c r="F719" s="1301"/>
      <c r="G719" s="1302"/>
      <c r="H719" s="1302"/>
      <c r="I719" s="1302"/>
    </row>
    <row r="720" spans="1:9" ht="9.75" hidden="1" customHeight="1">
      <c r="A720" s="1300"/>
      <c r="B720" s="1308"/>
      <c r="C720" s="1309"/>
      <c r="D720" s="1309"/>
      <c r="E720" s="1301" t="s">
        <v>989</v>
      </c>
      <c r="F720" s="1301"/>
      <c r="G720" s="1302"/>
      <c r="H720" s="1302"/>
      <c r="I720" s="1302"/>
    </row>
    <row r="721" spans="1:9" ht="7.5" customHeight="1">
      <c r="A721" s="1300"/>
      <c r="B721" s="1308"/>
      <c r="C721" s="1309"/>
      <c r="D721" s="1309"/>
      <c r="E721" s="1301" t="s">
        <v>1006</v>
      </c>
      <c r="F721" s="1301"/>
      <c r="G721" s="1302"/>
      <c r="H721" s="1302"/>
      <c r="I721" s="1302"/>
    </row>
    <row r="722" spans="1:9" ht="9.75" customHeight="1">
      <c r="A722" s="1300"/>
      <c r="B722" s="1308"/>
      <c r="C722" s="1309"/>
      <c r="D722" s="1309"/>
      <c r="E722" s="1301" t="s">
        <v>1006</v>
      </c>
      <c r="F722" s="1301"/>
      <c r="G722" s="1302"/>
      <c r="H722" s="1302"/>
      <c r="I722" s="1302"/>
    </row>
    <row r="723" spans="1:9" ht="18.75" customHeight="1">
      <c r="A723" s="1300"/>
      <c r="B723" s="1308"/>
      <c r="C723" s="1309"/>
      <c r="D723" s="1309"/>
      <c r="E723" s="1301" t="s">
        <v>1011</v>
      </c>
      <c r="F723" s="1301">
        <v>4657</v>
      </c>
      <c r="G723" s="1302">
        <f>H723+I723</f>
        <v>0</v>
      </c>
      <c r="H723" s="1302">
        <f>'[3]yndam arvest erash'!F113</f>
        <v>0</v>
      </c>
      <c r="I723" s="1302"/>
    </row>
    <row r="724" spans="1:9" s="1298" customFormat="1" ht="39" customHeight="1">
      <c r="A724" s="1292">
        <v>3000</v>
      </c>
      <c r="B724" s="1293" t="s">
        <v>529</v>
      </c>
      <c r="C724" s="1294">
        <v>0</v>
      </c>
      <c r="D724" s="1294">
        <v>0</v>
      </c>
      <c r="E724" s="1295" t="s">
        <v>1046</v>
      </c>
      <c r="F724" s="1295"/>
      <c r="G724" s="1310">
        <f>H724+I724</f>
        <v>5300</v>
      </c>
      <c r="H724" s="1324">
        <f>H726+H736+H742+H745+H751+H757+H763+H771+H775</f>
        <v>5300</v>
      </c>
      <c r="I724" s="1324">
        <f>I726+I736+I742+I745+I751+I757+I763+I771+I775</f>
        <v>0</v>
      </c>
    </row>
    <row r="725" spans="1:9" ht="11.25" customHeight="1">
      <c r="A725" s="1300"/>
      <c r="B725" s="1293"/>
      <c r="C725" s="1294"/>
      <c r="D725" s="1294"/>
      <c r="E725" s="1301" t="s">
        <v>191</v>
      </c>
      <c r="F725" s="1301"/>
      <c r="G725" s="1310"/>
      <c r="H725" s="1310"/>
      <c r="I725" s="1310"/>
    </row>
    <row r="726" spans="1:9" ht="15.75" hidden="1">
      <c r="A726" s="1300">
        <v>3010</v>
      </c>
      <c r="B726" s="1293" t="s">
        <v>529</v>
      </c>
      <c r="C726" s="1294">
        <v>1</v>
      </c>
      <c r="D726" s="1294">
        <v>0</v>
      </c>
      <c r="E726" s="1303" t="s">
        <v>533</v>
      </c>
      <c r="F726" s="1303"/>
      <c r="G726" s="1310">
        <f>H726+I726</f>
        <v>0</v>
      </c>
      <c r="H726" s="1310">
        <f>H728+H732</f>
        <v>0</v>
      </c>
      <c r="I726" s="1310"/>
    </row>
    <row r="727" spans="1:9" s="1306" customFormat="1" ht="10.5" hidden="1" customHeight="1">
      <c r="A727" s="1300"/>
      <c r="B727" s="1293"/>
      <c r="C727" s="1294"/>
      <c r="D727" s="1294"/>
      <c r="E727" s="1301" t="s">
        <v>194</v>
      </c>
      <c r="F727" s="1301"/>
      <c r="G727" s="1304"/>
      <c r="H727" s="1304"/>
      <c r="I727" s="1304"/>
    </row>
    <row r="728" spans="1:9" ht="15.75" hidden="1">
      <c r="A728" s="1300">
        <v>3011</v>
      </c>
      <c r="B728" s="1308" t="s">
        <v>529</v>
      </c>
      <c r="C728" s="1309">
        <v>1</v>
      </c>
      <c r="D728" s="1309">
        <v>1</v>
      </c>
      <c r="E728" s="1301" t="s">
        <v>535</v>
      </c>
      <c r="F728" s="1301"/>
      <c r="G728" s="1310"/>
      <c r="H728" s="1310"/>
      <c r="I728" s="1310"/>
    </row>
    <row r="729" spans="1:9" ht="40.5" hidden="1">
      <c r="A729" s="1300"/>
      <c r="B729" s="1308"/>
      <c r="C729" s="1309"/>
      <c r="D729" s="1309"/>
      <c r="E729" s="1301" t="s">
        <v>989</v>
      </c>
      <c r="F729" s="1301"/>
      <c r="G729" s="1310"/>
      <c r="H729" s="1310"/>
      <c r="I729" s="1310"/>
    </row>
    <row r="730" spans="1:9" ht="15.75" hidden="1">
      <c r="A730" s="1300"/>
      <c r="B730" s="1308"/>
      <c r="C730" s="1309"/>
      <c r="D730" s="1309"/>
      <c r="E730" s="1301" t="s">
        <v>1006</v>
      </c>
      <c r="F730" s="1301"/>
      <c r="G730" s="1310"/>
      <c r="H730" s="1310"/>
      <c r="I730" s="1310"/>
    </row>
    <row r="731" spans="1:9" ht="15.75" hidden="1">
      <c r="A731" s="1300"/>
      <c r="B731" s="1308"/>
      <c r="C731" s="1309"/>
      <c r="D731" s="1309"/>
      <c r="E731" s="1301" t="s">
        <v>1006</v>
      </c>
      <c r="F731" s="1301"/>
      <c r="G731" s="1310"/>
      <c r="H731" s="1310"/>
      <c r="I731" s="1310"/>
    </row>
    <row r="732" spans="1:9" ht="15.75" hidden="1">
      <c r="A732" s="1300">
        <v>3012</v>
      </c>
      <c r="B732" s="1308" t="s">
        <v>529</v>
      </c>
      <c r="C732" s="1309">
        <v>1</v>
      </c>
      <c r="D732" s="1309">
        <v>2</v>
      </c>
      <c r="E732" s="1301" t="s">
        <v>536</v>
      </c>
      <c r="F732" s="1301"/>
      <c r="G732" s="1310"/>
      <c r="H732" s="1310"/>
      <c r="I732" s="1310"/>
    </row>
    <row r="733" spans="1:9" ht="40.5" hidden="1">
      <c r="A733" s="1300"/>
      <c r="B733" s="1308"/>
      <c r="C733" s="1309"/>
      <c r="D733" s="1309"/>
      <c r="E733" s="1301" t="s">
        <v>989</v>
      </c>
      <c r="F733" s="1301"/>
      <c r="G733" s="1310"/>
      <c r="H733" s="1310"/>
      <c r="I733" s="1310"/>
    </row>
    <row r="734" spans="1:9" ht="15.75" hidden="1">
      <c r="A734" s="1300"/>
      <c r="B734" s="1308"/>
      <c r="C734" s="1309"/>
      <c r="D734" s="1309"/>
      <c r="E734" s="1301" t="s">
        <v>1006</v>
      </c>
      <c r="F734" s="1301"/>
      <c r="G734" s="1310"/>
      <c r="H734" s="1310"/>
      <c r="I734" s="1310"/>
    </row>
    <row r="735" spans="1:9" ht="15.75" hidden="1">
      <c r="A735" s="1300"/>
      <c r="B735" s="1308"/>
      <c r="C735" s="1309"/>
      <c r="D735" s="1309"/>
      <c r="E735" s="1301" t="s">
        <v>1006</v>
      </c>
      <c r="F735" s="1301"/>
      <c r="G735" s="1310"/>
      <c r="H735" s="1310"/>
      <c r="I735" s="1310"/>
    </row>
    <row r="736" spans="1:9" ht="15" hidden="1" customHeight="1">
      <c r="A736" s="1300">
        <v>3020</v>
      </c>
      <c r="B736" s="1293" t="s">
        <v>529</v>
      </c>
      <c r="C736" s="1294">
        <v>2</v>
      </c>
      <c r="D736" s="1294">
        <v>0</v>
      </c>
      <c r="E736" s="1303" t="s">
        <v>538</v>
      </c>
      <c r="F736" s="1303"/>
      <c r="G736" s="1310">
        <f>H736+I736</f>
        <v>0</v>
      </c>
      <c r="H736" s="1310">
        <f>H738</f>
        <v>0</v>
      </c>
      <c r="I736" s="1310"/>
    </row>
    <row r="737" spans="1:9" s="1306" customFormat="1" ht="10.5" hidden="1" customHeight="1">
      <c r="A737" s="1300"/>
      <c r="B737" s="1293"/>
      <c r="C737" s="1294"/>
      <c r="D737" s="1294"/>
      <c r="E737" s="1301" t="s">
        <v>194</v>
      </c>
      <c r="F737" s="1301"/>
      <c r="G737" s="1304"/>
      <c r="H737" s="1304"/>
      <c r="I737" s="1304"/>
    </row>
    <row r="738" spans="1:9" ht="15.75" hidden="1">
      <c r="A738" s="1300">
        <v>3021</v>
      </c>
      <c r="B738" s="1308" t="s">
        <v>529</v>
      </c>
      <c r="C738" s="1309">
        <v>2</v>
      </c>
      <c r="D738" s="1309">
        <v>1</v>
      </c>
      <c r="E738" s="1301" t="s">
        <v>538</v>
      </c>
      <c r="F738" s="1301"/>
      <c r="G738" s="1310"/>
      <c r="H738" s="1310"/>
      <c r="I738" s="1310"/>
    </row>
    <row r="739" spans="1:9" ht="40.5" hidden="1">
      <c r="A739" s="1300"/>
      <c r="B739" s="1308"/>
      <c r="C739" s="1309"/>
      <c r="D739" s="1309"/>
      <c r="E739" s="1301" t="s">
        <v>989</v>
      </c>
      <c r="F739" s="1301"/>
      <c r="G739" s="1310"/>
      <c r="H739" s="1310"/>
      <c r="I739" s="1310"/>
    </row>
    <row r="740" spans="1:9" ht="15.75" hidden="1">
      <c r="A740" s="1300"/>
      <c r="B740" s="1308"/>
      <c r="C740" s="1309"/>
      <c r="D740" s="1309"/>
      <c r="E740" s="1301" t="s">
        <v>1006</v>
      </c>
      <c r="F740" s="1301"/>
      <c r="G740" s="1310"/>
      <c r="H740" s="1310"/>
      <c r="I740" s="1310"/>
    </row>
    <row r="741" spans="1:9" ht="15.75" hidden="1">
      <c r="A741" s="1300"/>
      <c r="B741" s="1308"/>
      <c r="C741" s="1309"/>
      <c r="D741" s="1309"/>
      <c r="E741" s="1301" t="s">
        <v>1006</v>
      </c>
      <c r="F741" s="1301"/>
      <c r="G741" s="1310"/>
      <c r="H741" s="1310"/>
      <c r="I741" s="1310"/>
    </row>
    <row r="742" spans="1:9" ht="15.75" hidden="1">
      <c r="A742" s="1300">
        <v>3030</v>
      </c>
      <c r="B742" s="1293" t="s">
        <v>529</v>
      </c>
      <c r="C742" s="1294">
        <v>3</v>
      </c>
      <c r="D742" s="1294">
        <v>0</v>
      </c>
      <c r="E742" s="1303" t="s">
        <v>541</v>
      </c>
      <c r="F742" s="1303"/>
      <c r="G742" s="1310">
        <f>H742+I742</f>
        <v>0</v>
      </c>
      <c r="H742" s="1310">
        <f>H744</f>
        <v>0</v>
      </c>
      <c r="I742" s="1310"/>
    </row>
    <row r="743" spans="1:9" s="1306" customFormat="1" ht="10.5" hidden="1" customHeight="1">
      <c r="A743" s="1300"/>
      <c r="B743" s="1293"/>
      <c r="C743" s="1294"/>
      <c r="D743" s="1294"/>
      <c r="E743" s="1301" t="s">
        <v>194</v>
      </c>
      <c r="F743" s="1301"/>
      <c r="G743" s="1304"/>
      <c r="H743" s="1304"/>
      <c r="I743" s="1304"/>
    </row>
    <row r="744" spans="1:9" s="1306" customFormat="1" ht="10.5" hidden="1" customHeight="1">
      <c r="A744" s="1300">
        <v>3031</v>
      </c>
      <c r="B744" s="1308" t="s">
        <v>529</v>
      </c>
      <c r="C744" s="1309">
        <v>3</v>
      </c>
      <c r="D744" s="1309">
        <v>1</v>
      </c>
      <c r="E744" s="1301" t="s">
        <v>541</v>
      </c>
      <c r="F744" s="1301"/>
      <c r="G744" s="1304"/>
      <c r="H744" s="1304"/>
      <c r="I744" s="1304"/>
    </row>
    <row r="745" spans="1:9" ht="15.75" hidden="1">
      <c r="A745" s="1300">
        <v>3040</v>
      </c>
      <c r="B745" s="1293" t="s">
        <v>529</v>
      </c>
      <c r="C745" s="1294">
        <v>4</v>
      </c>
      <c r="D745" s="1294">
        <v>0</v>
      </c>
      <c r="E745" s="1303" t="s">
        <v>544</v>
      </c>
      <c r="F745" s="1303"/>
      <c r="G745" s="1310">
        <f>H745+I745</f>
        <v>0</v>
      </c>
      <c r="H745" s="1310">
        <f>H747</f>
        <v>0</v>
      </c>
      <c r="I745" s="1310"/>
    </row>
    <row r="746" spans="1:9" s="1306" customFormat="1" ht="10.5" hidden="1" customHeight="1">
      <c r="A746" s="1300"/>
      <c r="B746" s="1293"/>
      <c r="C746" s="1294"/>
      <c r="D746" s="1294"/>
      <c r="E746" s="1301" t="s">
        <v>194</v>
      </c>
      <c r="F746" s="1301"/>
      <c r="G746" s="1304"/>
      <c r="H746" s="1304"/>
      <c r="I746" s="1304"/>
    </row>
    <row r="747" spans="1:9" ht="15.75" hidden="1">
      <c r="A747" s="1300">
        <v>3041</v>
      </c>
      <c r="B747" s="1308" t="s">
        <v>529</v>
      </c>
      <c r="C747" s="1309">
        <v>4</v>
      </c>
      <c r="D747" s="1309">
        <v>1</v>
      </c>
      <c r="E747" s="1301" t="s">
        <v>544</v>
      </c>
      <c r="F747" s="1301"/>
      <c r="G747" s="1310"/>
      <c r="H747" s="1310"/>
      <c r="I747" s="1310"/>
    </row>
    <row r="748" spans="1:9" ht="40.5" hidden="1">
      <c r="A748" s="1300"/>
      <c r="B748" s="1308"/>
      <c r="C748" s="1309"/>
      <c r="D748" s="1309"/>
      <c r="E748" s="1301" t="s">
        <v>989</v>
      </c>
      <c r="F748" s="1301"/>
      <c r="G748" s="1310"/>
      <c r="H748" s="1310"/>
      <c r="I748" s="1310"/>
    </row>
    <row r="749" spans="1:9" ht="15.75" hidden="1">
      <c r="A749" s="1300"/>
      <c r="B749" s="1308"/>
      <c r="C749" s="1309"/>
      <c r="D749" s="1309"/>
      <c r="E749" s="1301" t="s">
        <v>1006</v>
      </c>
      <c r="F749" s="1301"/>
      <c r="G749" s="1310"/>
      <c r="H749" s="1310"/>
      <c r="I749" s="1310"/>
    </row>
    <row r="750" spans="1:9" ht="15.75" hidden="1">
      <c r="A750" s="1300"/>
      <c r="B750" s="1308"/>
      <c r="C750" s="1309"/>
      <c r="D750" s="1309"/>
      <c r="E750" s="1301" t="s">
        <v>1006</v>
      </c>
      <c r="F750" s="1301"/>
      <c r="G750" s="1310"/>
      <c r="H750" s="1310"/>
      <c r="I750" s="1310"/>
    </row>
    <row r="751" spans="1:9" ht="15.75" hidden="1">
      <c r="A751" s="1300">
        <v>3050</v>
      </c>
      <c r="B751" s="1293" t="s">
        <v>529</v>
      </c>
      <c r="C751" s="1294">
        <v>5</v>
      </c>
      <c r="D751" s="1294">
        <v>0</v>
      </c>
      <c r="E751" s="1303" t="s">
        <v>546</v>
      </c>
      <c r="F751" s="1303"/>
      <c r="G751" s="1310">
        <f>H751+I751</f>
        <v>0</v>
      </c>
      <c r="H751" s="1310">
        <f>H753</f>
        <v>0</v>
      </c>
      <c r="I751" s="1310"/>
    </row>
    <row r="752" spans="1:9" s="1306" customFormat="1" ht="10.5" hidden="1" customHeight="1">
      <c r="A752" s="1300"/>
      <c r="B752" s="1293"/>
      <c r="C752" s="1294"/>
      <c r="D752" s="1294"/>
      <c r="E752" s="1301" t="s">
        <v>194</v>
      </c>
      <c r="F752" s="1301"/>
      <c r="G752" s="1304"/>
      <c r="H752" s="1304"/>
      <c r="I752" s="1304"/>
    </row>
    <row r="753" spans="1:9" ht="15.75" hidden="1">
      <c r="A753" s="1300">
        <v>3051</v>
      </c>
      <c r="B753" s="1308" t="s">
        <v>529</v>
      </c>
      <c r="C753" s="1309">
        <v>5</v>
      </c>
      <c r="D753" s="1309">
        <v>1</v>
      </c>
      <c r="E753" s="1301" t="s">
        <v>546</v>
      </c>
      <c r="F753" s="1301"/>
      <c r="G753" s="1310"/>
      <c r="H753" s="1310"/>
      <c r="I753" s="1310"/>
    </row>
    <row r="754" spans="1:9" ht="13.5" hidden="1" customHeight="1">
      <c r="A754" s="1300"/>
      <c r="B754" s="1308"/>
      <c r="C754" s="1309"/>
      <c r="D754" s="1309"/>
      <c r="E754" s="1301" t="s">
        <v>989</v>
      </c>
      <c r="F754" s="1301"/>
      <c r="G754" s="1310"/>
      <c r="H754" s="1310"/>
      <c r="I754" s="1310"/>
    </row>
    <row r="755" spans="1:9" ht="15.75" hidden="1">
      <c r="A755" s="1300"/>
      <c r="B755" s="1308"/>
      <c r="C755" s="1309"/>
      <c r="D755" s="1309"/>
      <c r="E755" s="1301" t="s">
        <v>1006</v>
      </c>
      <c r="F755" s="1301"/>
      <c r="G755" s="1310"/>
      <c r="H755" s="1310"/>
      <c r="I755" s="1310"/>
    </row>
    <row r="756" spans="1:9" ht="15.75" hidden="1">
      <c r="A756" s="1300"/>
      <c r="B756" s="1308"/>
      <c r="C756" s="1309"/>
      <c r="D756" s="1309"/>
      <c r="E756" s="1301" t="s">
        <v>1006</v>
      </c>
      <c r="F756" s="1301"/>
      <c r="G756" s="1310"/>
      <c r="H756" s="1310"/>
      <c r="I756" s="1310"/>
    </row>
    <row r="757" spans="1:9" ht="15.75" hidden="1">
      <c r="A757" s="1300">
        <v>3060</v>
      </c>
      <c r="B757" s="1293" t="s">
        <v>529</v>
      </c>
      <c r="C757" s="1294">
        <v>6</v>
      </c>
      <c r="D757" s="1294">
        <v>0</v>
      </c>
      <c r="E757" s="1303" t="s">
        <v>549</v>
      </c>
      <c r="F757" s="1303"/>
      <c r="G757" s="1310">
        <f>H757+I757</f>
        <v>0</v>
      </c>
      <c r="H757" s="1310">
        <f>H759</f>
        <v>0</v>
      </c>
      <c r="I757" s="1310"/>
    </row>
    <row r="758" spans="1:9" s="1306" customFormat="1" ht="10.5" hidden="1" customHeight="1">
      <c r="A758" s="1300"/>
      <c r="B758" s="1293"/>
      <c r="C758" s="1294"/>
      <c r="D758" s="1294"/>
      <c r="E758" s="1301" t="s">
        <v>194</v>
      </c>
      <c r="F758" s="1301"/>
      <c r="G758" s="1304"/>
      <c r="H758" s="1304"/>
      <c r="I758" s="1304"/>
    </row>
    <row r="759" spans="1:9" ht="15.75" hidden="1">
      <c r="A759" s="1300">
        <v>3061</v>
      </c>
      <c r="B759" s="1308" t="s">
        <v>529</v>
      </c>
      <c r="C759" s="1309">
        <v>6</v>
      </c>
      <c r="D759" s="1309">
        <v>1</v>
      </c>
      <c r="E759" s="1301" t="s">
        <v>549</v>
      </c>
      <c r="F759" s="1301"/>
      <c r="G759" s="1310"/>
      <c r="H759" s="1310"/>
      <c r="I759" s="1310"/>
    </row>
    <row r="760" spans="1:9" ht="40.5" hidden="1">
      <c r="A760" s="1300"/>
      <c r="B760" s="1308"/>
      <c r="C760" s="1309"/>
      <c r="D760" s="1309"/>
      <c r="E760" s="1301" t="s">
        <v>989</v>
      </c>
      <c r="F760" s="1301"/>
      <c r="G760" s="1310"/>
      <c r="H760" s="1310"/>
      <c r="I760" s="1310"/>
    </row>
    <row r="761" spans="1:9" ht="15.75" hidden="1">
      <c r="A761" s="1300"/>
      <c r="B761" s="1308"/>
      <c r="C761" s="1309"/>
      <c r="D761" s="1309"/>
      <c r="E761" s="1301" t="s">
        <v>1006</v>
      </c>
      <c r="F761" s="1301"/>
      <c r="G761" s="1310"/>
      <c r="H761" s="1310"/>
      <c r="I761" s="1310"/>
    </row>
    <row r="762" spans="1:9" ht="15.75" hidden="1">
      <c r="A762" s="1300"/>
      <c r="B762" s="1308"/>
      <c r="C762" s="1309"/>
      <c r="D762" s="1309"/>
      <c r="E762" s="1301" t="s">
        <v>1006</v>
      </c>
      <c r="F762" s="1301"/>
      <c r="G762" s="1310"/>
      <c r="H762" s="1310"/>
      <c r="I762" s="1310"/>
    </row>
    <row r="763" spans="1:9" ht="27">
      <c r="A763" s="1300">
        <v>3070</v>
      </c>
      <c r="B763" s="1293" t="s">
        <v>529</v>
      </c>
      <c r="C763" s="1294">
        <v>7</v>
      </c>
      <c r="D763" s="1294">
        <v>0</v>
      </c>
      <c r="E763" s="1303" t="s">
        <v>551</v>
      </c>
      <c r="F763" s="1303"/>
      <c r="G763" s="1310">
        <f>H763+I763</f>
        <v>5300</v>
      </c>
      <c r="H763" s="1310">
        <f>H765</f>
        <v>5300</v>
      </c>
      <c r="I763" s="1310"/>
    </row>
    <row r="764" spans="1:9" s="1306" customFormat="1" ht="10.5" customHeight="1">
      <c r="A764" s="1300"/>
      <c r="B764" s="1293"/>
      <c r="C764" s="1294"/>
      <c r="D764" s="1294"/>
      <c r="E764" s="1301" t="s">
        <v>194</v>
      </c>
      <c r="F764" s="1301"/>
      <c r="G764" s="1304"/>
      <c r="H764" s="1304"/>
      <c r="I764" s="1304"/>
    </row>
    <row r="765" spans="1:9" ht="27">
      <c r="A765" s="1300">
        <v>3071</v>
      </c>
      <c r="B765" s="1308" t="s">
        <v>529</v>
      </c>
      <c r="C765" s="1309">
        <v>7</v>
      </c>
      <c r="D765" s="1309">
        <v>1</v>
      </c>
      <c r="E765" s="1301" t="s">
        <v>551</v>
      </c>
      <c r="F765" s="1301"/>
      <c r="G765" s="1310">
        <f>H765+I765</f>
        <v>5300</v>
      </c>
      <c r="H765" s="1310">
        <f>H769+H770+H767+H768</f>
        <v>5300</v>
      </c>
      <c r="I765" s="1310"/>
    </row>
    <row r="766" spans="1:9" ht="20.25" customHeight="1">
      <c r="A766" s="1300"/>
      <c r="B766" s="1308"/>
      <c r="C766" s="1309"/>
      <c r="D766" s="1309"/>
      <c r="E766" s="1301" t="s">
        <v>989</v>
      </c>
      <c r="F766" s="1301"/>
      <c r="G766" s="1310"/>
      <c r="H766" s="1310"/>
      <c r="I766" s="1310"/>
    </row>
    <row r="767" spans="1:9" ht="12.75" customHeight="1">
      <c r="A767" s="1300"/>
      <c r="B767" s="1308"/>
      <c r="C767" s="1309"/>
      <c r="D767" s="1309"/>
      <c r="E767" s="1301" t="s">
        <v>997</v>
      </c>
      <c r="F767" s="1301">
        <v>4239</v>
      </c>
      <c r="G767" s="1310">
        <f>H767+I767</f>
        <v>1000</v>
      </c>
      <c r="H767" s="1310">
        <f>'[3]soc ogn'!F62</f>
        <v>1000</v>
      </c>
      <c r="I767" s="1310"/>
    </row>
    <row r="768" spans="1:9" ht="12.75" customHeight="1">
      <c r="A768" s="1300"/>
      <c r="B768" s="1308"/>
      <c r="C768" s="1309"/>
      <c r="D768" s="1309"/>
      <c r="E768" s="1301" t="s">
        <v>1047</v>
      </c>
      <c r="F768" s="1301">
        <v>4267</v>
      </c>
      <c r="G768" s="1310">
        <f>H768+I768</f>
        <v>0</v>
      </c>
      <c r="H768" s="1310">
        <f>'[3]soc ogn'!F75</f>
        <v>0</v>
      </c>
      <c r="I768" s="1310"/>
    </row>
    <row r="769" spans="1:9" ht="12" customHeight="1">
      <c r="A769" s="1300"/>
      <c r="B769" s="1308"/>
      <c r="C769" s="1309"/>
      <c r="D769" s="1309"/>
      <c r="E769" s="1301" t="s">
        <v>1035</v>
      </c>
      <c r="F769" s="1301">
        <v>4729</v>
      </c>
      <c r="G769" s="1310">
        <f>H769+I769</f>
        <v>4300</v>
      </c>
      <c r="H769" s="1310">
        <f>'[3]soc ogn'!F127</f>
        <v>4300</v>
      </c>
      <c r="I769" s="1310"/>
    </row>
    <row r="770" spans="1:9" ht="24.75" hidden="1" customHeight="1">
      <c r="A770" s="1300"/>
      <c r="B770" s="1308"/>
      <c r="C770" s="1309"/>
      <c r="D770" s="1309"/>
      <c r="E770" s="1301" t="s">
        <v>1048</v>
      </c>
      <c r="F770" s="1301">
        <v>4819</v>
      </c>
      <c r="G770" s="1302">
        <f>H770+I770</f>
        <v>0</v>
      </c>
      <c r="H770" s="1302">
        <f>'[3]nvir. b`h'!F133</f>
        <v>0</v>
      </c>
      <c r="I770" s="1302"/>
    </row>
    <row r="771" spans="1:9" ht="16.5" hidden="1" customHeight="1">
      <c r="A771" s="1300">
        <v>3080</v>
      </c>
      <c r="B771" s="1293" t="s">
        <v>529</v>
      </c>
      <c r="C771" s="1294">
        <v>8</v>
      </c>
      <c r="D771" s="1294">
        <v>0</v>
      </c>
      <c r="E771" s="1303" t="s">
        <v>553</v>
      </c>
      <c r="F771" s="1303"/>
      <c r="G771" s="1302">
        <f>H771+I771</f>
        <v>0</v>
      </c>
      <c r="H771" s="1302">
        <f>H773</f>
        <v>0</v>
      </c>
      <c r="I771" s="1302"/>
    </row>
    <row r="772" spans="1:9" s="1306" customFormat="1" ht="16.5" hidden="1" customHeight="1">
      <c r="A772" s="1300"/>
      <c r="B772" s="1293"/>
      <c r="C772" s="1294"/>
      <c r="D772" s="1294"/>
      <c r="E772" s="1301" t="s">
        <v>194</v>
      </c>
      <c r="F772" s="1301"/>
      <c r="G772" s="1307"/>
      <c r="H772" s="1307"/>
      <c r="I772" s="1307"/>
    </row>
    <row r="773" spans="1:9" ht="16.5" hidden="1" customHeight="1">
      <c r="A773" s="1300">
        <v>3081</v>
      </c>
      <c r="B773" s="1308" t="s">
        <v>529</v>
      </c>
      <c r="C773" s="1309">
        <v>8</v>
      </c>
      <c r="D773" s="1309">
        <v>1</v>
      </c>
      <c r="E773" s="1301" t="s">
        <v>553</v>
      </c>
      <c r="F773" s="1301"/>
      <c r="G773" s="1302"/>
      <c r="H773" s="1302"/>
      <c r="I773" s="1302"/>
    </row>
    <row r="774" spans="1:9" s="1306" customFormat="1" ht="16.5" hidden="1" customHeight="1">
      <c r="A774" s="1300"/>
      <c r="B774" s="1293"/>
      <c r="C774" s="1294"/>
      <c r="D774" s="1294"/>
      <c r="E774" s="1301" t="s">
        <v>194</v>
      </c>
      <c r="F774" s="1301"/>
      <c r="G774" s="1307"/>
      <c r="H774" s="1307"/>
      <c r="I774" s="1307"/>
    </row>
    <row r="775" spans="1:9" ht="16.5" hidden="1" customHeight="1">
      <c r="A775" s="1300">
        <v>3090</v>
      </c>
      <c r="B775" s="1293" t="s">
        <v>529</v>
      </c>
      <c r="C775" s="1334">
        <v>9</v>
      </c>
      <c r="D775" s="1294">
        <v>0</v>
      </c>
      <c r="E775" s="1303" t="s">
        <v>557</v>
      </c>
      <c r="F775" s="1303"/>
      <c r="G775" s="1302">
        <f>H775+I775</f>
        <v>0</v>
      </c>
      <c r="H775" s="1302">
        <f>H777+H781</f>
        <v>0</v>
      </c>
      <c r="I775" s="1302"/>
    </row>
    <row r="776" spans="1:9" s="1306" customFormat="1" ht="16.5" hidden="1" customHeight="1">
      <c r="A776" s="1300"/>
      <c r="B776" s="1293"/>
      <c r="C776" s="1294"/>
      <c r="D776" s="1294"/>
      <c r="E776" s="1301" t="s">
        <v>194</v>
      </c>
      <c r="F776" s="1301"/>
      <c r="G776" s="1307"/>
      <c r="H776" s="1307"/>
      <c r="I776" s="1307"/>
    </row>
    <row r="777" spans="1:9" ht="16.5" hidden="1" customHeight="1">
      <c r="A777" s="1300">
        <v>3091</v>
      </c>
      <c r="B777" s="1308" t="s">
        <v>529</v>
      </c>
      <c r="C777" s="1292">
        <v>9</v>
      </c>
      <c r="D777" s="1309">
        <v>1</v>
      </c>
      <c r="E777" s="1301" t="s">
        <v>557</v>
      </c>
      <c r="F777" s="1301"/>
      <c r="G777" s="1302"/>
      <c r="H777" s="1302"/>
      <c r="I777" s="1302"/>
    </row>
    <row r="778" spans="1:9" ht="16.5" hidden="1" customHeight="1">
      <c r="A778" s="1300"/>
      <c r="B778" s="1308"/>
      <c r="C778" s="1309"/>
      <c r="D778" s="1309"/>
      <c r="E778" s="1301" t="s">
        <v>989</v>
      </c>
      <c r="F778" s="1301"/>
      <c r="G778" s="1302"/>
      <c r="H778" s="1302"/>
      <c r="I778" s="1302"/>
    </row>
    <row r="779" spans="1:9" ht="16.5" hidden="1" customHeight="1">
      <c r="A779" s="1300"/>
      <c r="B779" s="1308"/>
      <c r="C779" s="1309"/>
      <c r="D779" s="1309"/>
      <c r="E779" s="1301" t="s">
        <v>1006</v>
      </c>
      <c r="F779" s="1301"/>
      <c r="G779" s="1302"/>
      <c r="H779" s="1302"/>
      <c r="I779" s="1302"/>
    </row>
    <row r="780" spans="1:9" ht="16.5" hidden="1" customHeight="1">
      <c r="A780" s="1300"/>
      <c r="B780" s="1308"/>
      <c r="C780" s="1309"/>
      <c r="D780" s="1309"/>
      <c r="E780" s="1301" t="s">
        <v>1006</v>
      </c>
      <c r="F780" s="1301"/>
      <c r="G780" s="1302"/>
      <c r="H780" s="1302"/>
      <c r="I780" s="1302"/>
    </row>
    <row r="781" spans="1:9" ht="16.5" hidden="1" customHeight="1">
      <c r="A781" s="1300">
        <v>3092</v>
      </c>
      <c r="B781" s="1308" t="s">
        <v>529</v>
      </c>
      <c r="C781" s="1292">
        <v>9</v>
      </c>
      <c r="D781" s="1309">
        <v>2</v>
      </c>
      <c r="E781" s="1301" t="s">
        <v>559</v>
      </c>
      <c r="F781" s="1301"/>
      <c r="G781" s="1302"/>
      <c r="H781" s="1302"/>
      <c r="I781" s="1302"/>
    </row>
    <row r="782" spans="1:9" ht="16.5" hidden="1" customHeight="1">
      <c r="A782" s="1300"/>
      <c r="B782" s="1308"/>
      <c r="C782" s="1309"/>
      <c r="D782" s="1309"/>
      <c r="E782" s="1301" t="s">
        <v>989</v>
      </c>
      <c r="F782" s="1301"/>
      <c r="G782" s="1302"/>
      <c r="H782" s="1302"/>
      <c r="I782" s="1302"/>
    </row>
    <row r="783" spans="1:9" ht="16.5" hidden="1" customHeight="1">
      <c r="A783" s="1300"/>
      <c r="B783" s="1308"/>
      <c r="C783" s="1309"/>
      <c r="D783" s="1309"/>
      <c r="E783" s="1301" t="s">
        <v>1006</v>
      </c>
      <c r="F783" s="1301"/>
      <c r="G783" s="1302"/>
      <c r="H783" s="1302"/>
      <c r="I783" s="1302"/>
    </row>
    <row r="784" spans="1:9" ht="16.5" hidden="1" customHeight="1">
      <c r="A784" s="1300"/>
      <c r="B784" s="1308"/>
      <c r="C784" s="1309"/>
      <c r="D784" s="1309"/>
      <c r="E784" s="1301" t="s">
        <v>1006</v>
      </c>
      <c r="F784" s="1301"/>
      <c r="G784" s="1302"/>
      <c r="H784" s="1302"/>
      <c r="I784" s="1302"/>
    </row>
    <row r="785" spans="1:9" s="1298" customFormat="1" ht="15" customHeight="1">
      <c r="A785" s="1292">
        <v>3100</v>
      </c>
      <c r="B785" s="1293" t="s">
        <v>561</v>
      </c>
      <c r="C785" s="1293" t="s">
        <v>188</v>
      </c>
      <c r="D785" s="1293" t="s">
        <v>188</v>
      </c>
      <c r="E785" s="1335" t="s">
        <v>1049</v>
      </c>
      <c r="F785" s="1335"/>
      <c r="G785" s="1310">
        <f>H785+I785-[3]ekamut!F124</f>
        <v>50000</v>
      </c>
      <c r="H785" s="1296">
        <f>H787</f>
        <v>150000</v>
      </c>
      <c r="I785" s="1296"/>
    </row>
    <row r="786" spans="1:9" ht="15.75" customHeight="1">
      <c r="A786" s="1300"/>
      <c r="B786" s="1293"/>
      <c r="C786" s="1294"/>
      <c r="D786" s="1294"/>
      <c r="E786" s="1301" t="s">
        <v>191</v>
      </c>
      <c r="F786" s="1301"/>
      <c r="G786" s="1310"/>
      <c r="H786" s="1310"/>
      <c r="I786" s="1310"/>
    </row>
    <row r="787" spans="1:9" ht="13.5" customHeight="1">
      <c r="A787" s="1300">
        <v>3110</v>
      </c>
      <c r="B787" s="1336" t="s">
        <v>561</v>
      </c>
      <c r="C787" s="1336" t="s">
        <v>13</v>
      </c>
      <c r="D787" s="1336" t="s">
        <v>188</v>
      </c>
      <c r="E787" s="1321" t="s">
        <v>563</v>
      </c>
      <c r="F787" s="1321"/>
      <c r="G787" s="1337">
        <f>H787+I787-[3]ekamut!F124</f>
        <v>50000</v>
      </c>
      <c r="H787" s="1310">
        <f>H789</f>
        <v>150000</v>
      </c>
      <c r="I787" s="1310">
        <f>I789</f>
        <v>0</v>
      </c>
    </row>
    <row r="788" spans="1:9" s="1306" customFormat="1" ht="15.75">
      <c r="A788" s="1300"/>
      <c r="B788" s="1293"/>
      <c r="C788" s="1294"/>
      <c r="D788" s="1294"/>
      <c r="E788" s="1301" t="s">
        <v>194</v>
      </c>
      <c r="F788" s="1301"/>
      <c r="G788" s="1304"/>
      <c r="H788" s="1304"/>
      <c r="I788" s="1304"/>
    </row>
    <row r="789" spans="1:9" ht="15.75">
      <c r="A789" s="1300">
        <v>3112</v>
      </c>
      <c r="B789" s="1336" t="s">
        <v>561</v>
      </c>
      <c r="C789" s="1336" t="s">
        <v>13</v>
      </c>
      <c r="D789" s="1336" t="s">
        <v>182</v>
      </c>
      <c r="E789" s="1322" t="s">
        <v>564</v>
      </c>
      <c r="F789" s="1322"/>
      <c r="G789" s="1310">
        <f>H789+I789-[3]ekamut!F124</f>
        <v>50000</v>
      </c>
      <c r="H789" s="1310">
        <f>H791</f>
        <v>150000</v>
      </c>
      <c r="I789" s="1310">
        <f>I791</f>
        <v>0</v>
      </c>
    </row>
    <row r="790" spans="1:9" ht="12.75" customHeight="1">
      <c r="A790" s="1300"/>
      <c r="B790" s="1308"/>
      <c r="C790" s="1309"/>
      <c r="D790" s="1309"/>
      <c r="E790" s="1316" t="s">
        <v>989</v>
      </c>
      <c r="F790" s="1301"/>
      <c r="G790" s="1310"/>
      <c r="H790" s="1310"/>
      <c r="I790" s="1310"/>
    </row>
    <row r="791" spans="1:9" ht="15" customHeight="1">
      <c r="A791" s="1300"/>
      <c r="B791" s="1308"/>
      <c r="C791" s="1309"/>
      <c r="D791" s="1309"/>
      <c r="E791" s="1301" t="s">
        <v>1050</v>
      </c>
      <c r="F791" s="1301">
        <v>4891</v>
      </c>
      <c r="G791" s="1310">
        <f>H791+I791-[3]ekamut!F124</f>
        <v>50000</v>
      </c>
      <c r="H791" s="1310">
        <f>'[3]gorc caxs'!G307</f>
        <v>150000</v>
      </c>
      <c r="I791" s="1310"/>
    </row>
    <row r="792" spans="1:9" ht="15.75" hidden="1">
      <c r="A792" s="1338"/>
      <c r="B792" s="1339"/>
      <c r="C792" s="1309"/>
      <c r="D792" s="1340"/>
      <c r="E792" s="1341" t="s">
        <v>1006</v>
      </c>
      <c r="F792" s="1341"/>
      <c r="G792" s="1342"/>
      <c r="H792" s="1343"/>
      <c r="I792" s="1344"/>
    </row>
    <row r="793" spans="1:9" ht="17.25" hidden="1" customHeight="1">
      <c r="A793" s="1345"/>
      <c r="B793" s="1346"/>
      <c r="C793" s="1347"/>
      <c r="D793" s="1348"/>
      <c r="E793" s="1349" t="s">
        <v>1006</v>
      </c>
      <c r="F793" s="1350"/>
      <c r="G793" s="1351"/>
      <c r="H793" s="1352"/>
      <c r="I793" s="1353"/>
    </row>
    <row r="794" spans="1:9">
      <c r="B794" s="1355"/>
      <c r="C794" s="1356"/>
      <c r="D794" s="1357"/>
    </row>
    <row r="795" spans="1:9">
      <c r="B795" s="1360"/>
      <c r="C795" s="1356"/>
      <c r="D795" s="1357"/>
    </row>
    <row r="796" spans="1:9">
      <c r="B796" s="1360"/>
      <c r="C796" s="1356"/>
      <c r="D796" s="1357"/>
      <c r="E796" s="1265"/>
      <c r="F796" s="1265"/>
    </row>
    <row r="797" spans="1:9">
      <c r="B797" s="1360"/>
      <c r="C797" s="1361"/>
      <c r="D797" s="1362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1064" customWidth="1"/>
    <col min="2" max="2" width="36.140625" style="1064" customWidth="1"/>
    <col min="3" max="3" width="12.7109375" style="1064" customWidth="1"/>
    <col min="4" max="4" width="14.85546875" style="1064" customWidth="1"/>
    <col min="5" max="5" width="14.42578125" style="1064" customWidth="1"/>
    <col min="6" max="6" width="16.42578125" style="1064" customWidth="1"/>
    <col min="7" max="7" width="11.28515625" style="1064" customWidth="1"/>
    <col min="8" max="8" width="15.140625" style="1064" customWidth="1"/>
    <col min="9" max="9" width="14.42578125" style="1064" customWidth="1"/>
    <col min="10" max="256" width="9.140625" style="1064"/>
    <col min="257" max="257" width="5.5703125" style="1064" customWidth="1"/>
    <col min="258" max="258" width="36.140625" style="1064" customWidth="1"/>
    <col min="259" max="259" width="12.7109375" style="1064" customWidth="1"/>
    <col min="260" max="260" width="14.85546875" style="1064" customWidth="1"/>
    <col min="261" max="261" width="14.42578125" style="1064" customWidth="1"/>
    <col min="262" max="262" width="16.42578125" style="1064" customWidth="1"/>
    <col min="263" max="263" width="11.28515625" style="1064" customWidth="1"/>
    <col min="264" max="264" width="15.140625" style="1064" customWidth="1"/>
    <col min="265" max="265" width="14.42578125" style="1064" customWidth="1"/>
    <col min="266" max="512" width="9.140625" style="1064"/>
    <col min="513" max="513" width="5.5703125" style="1064" customWidth="1"/>
    <col min="514" max="514" width="36.140625" style="1064" customWidth="1"/>
    <col min="515" max="515" width="12.7109375" style="1064" customWidth="1"/>
    <col min="516" max="516" width="14.85546875" style="1064" customWidth="1"/>
    <col min="517" max="517" width="14.42578125" style="1064" customWidth="1"/>
    <col min="518" max="518" width="16.42578125" style="1064" customWidth="1"/>
    <col min="519" max="519" width="11.28515625" style="1064" customWidth="1"/>
    <col min="520" max="520" width="15.140625" style="1064" customWidth="1"/>
    <col min="521" max="521" width="14.42578125" style="1064" customWidth="1"/>
    <col min="522" max="768" width="9.140625" style="1064"/>
    <col min="769" max="769" width="5.5703125" style="1064" customWidth="1"/>
    <col min="770" max="770" width="36.140625" style="1064" customWidth="1"/>
    <col min="771" max="771" width="12.7109375" style="1064" customWidth="1"/>
    <col min="772" max="772" width="14.85546875" style="1064" customWidth="1"/>
    <col min="773" max="773" width="14.42578125" style="1064" customWidth="1"/>
    <col min="774" max="774" width="16.42578125" style="1064" customWidth="1"/>
    <col min="775" max="775" width="11.28515625" style="1064" customWidth="1"/>
    <col min="776" max="776" width="15.140625" style="1064" customWidth="1"/>
    <col min="777" max="777" width="14.42578125" style="1064" customWidth="1"/>
    <col min="778" max="1024" width="9.140625" style="1064"/>
    <col min="1025" max="1025" width="5.5703125" style="1064" customWidth="1"/>
    <col min="1026" max="1026" width="36.140625" style="1064" customWidth="1"/>
    <col min="1027" max="1027" width="12.7109375" style="1064" customWidth="1"/>
    <col min="1028" max="1028" width="14.85546875" style="1064" customWidth="1"/>
    <col min="1029" max="1029" width="14.42578125" style="1064" customWidth="1"/>
    <col min="1030" max="1030" width="16.42578125" style="1064" customWidth="1"/>
    <col min="1031" max="1031" width="11.28515625" style="1064" customWidth="1"/>
    <col min="1032" max="1032" width="15.140625" style="1064" customWidth="1"/>
    <col min="1033" max="1033" width="14.42578125" style="1064" customWidth="1"/>
    <col min="1034" max="1280" width="9.140625" style="1064"/>
    <col min="1281" max="1281" width="5.5703125" style="1064" customWidth="1"/>
    <col min="1282" max="1282" width="36.140625" style="1064" customWidth="1"/>
    <col min="1283" max="1283" width="12.7109375" style="1064" customWidth="1"/>
    <col min="1284" max="1284" width="14.85546875" style="1064" customWidth="1"/>
    <col min="1285" max="1285" width="14.42578125" style="1064" customWidth="1"/>
    <col min="1286" max="1286" width="16.42578125" style="1064" customWidth="1"/>
    <col min="1287" max="1287" width="11.28515625" style="1064" customWidth="1"/>
    <col min="1288" max="1288" width="15.140625" style="1064" customWidth="1"/>
    <col min="1289" max="1289" width="14.42578125" style="1064" customWidth="1"/>
    <col min="1290" max="1536" width="9.140625" style="1064"/>
    <col min="1537" max="1537" width="5.5703125" style="1064" customWidth="1"/>
    <col min="1538" max="1538" width="36.140625" style="1064" customWidth="1"/>
    <col min="1539" max="1539" width="12.7109375" style="1064" customWidth="1"/>
    <col min="1540" max="1540" width="14.85546875" style="1064" customWidth="1"/>
    <col min="1541" max="1541" width="14.42578125" style="1064" customWidth="1"/>
    <col min="1542" max="1542" width="16.42578125" style="1064" customWidth="1"/>
    <col min="1543" max="1543" width="11.28515625" style="1064" customWidth="1"/>
    <col min="1544" max="1544" width="15.140625" style="1064" customWidth="1"/>
    <col min="1545" max="1545" width="14.42578125" style="1064" customWidth="1"/>
    <col min="1546" max="1792" width="9.140625" style="1064"/>
    <col min="1793" max="1793" width="5.5703125" style="1064" customWidth="1"/>
    <col min="1794" max="1794" width="36.140625" style="1064" customWidth="1"/>
    <col min="1795" max="1795" width="12.7109375" style="1064" customWidth="1"/>
    <col min="1796" max="1796" width="14.85546875" style="1064" customWidth="1"/>
    <col min="1797" max="1797" width="14.42578125" style="1064" customWidth="1"/>
    <col min="1798" max="1798" width="16.42578125" style="1064" customWidth="1"/>
    <col min="1799" max="1799" width="11.28515625" style="1064" customWidth="1"/>
    <col min="1800" max="1800" width="15.140625" style="1064" customWidth="1"/>
    <col min="1801" max="1801" width="14.42578125" style="1064" customWidth="1"/>
    <col min="1802" max="2048" width="9.140625" style="1064"/>
    <col min="2049" max="2049" width="5.5703125" style="1064" customWidth="1"/>
    <col min="2050" max="2050" width="36.140625" style="1064" customWidth="1"/>
    <col min="2051" max="2051" width="12.7109375" style="1064" customWidth="1"/>
    <col min="2052" max="2052" width="14.85546875" style="1064" customWidth="1"/>
    <col min="2053" max="2053" width="14.42578125" style="1064" customWidth="1"/>
    <col min="2054" max="2054" width="16.42578125" style="1064" customWidth="1"/>
    <col min="2055" max="2055" width="11.28515625" style="1064" customWidth="1"/>
    <col min="2056" max="2056" width="15.140625" style="1064" customWidth="1"/>
    <col min="2057" max="2057" width="14.42578125" style="1064" customWidth="1"/>
    <col min="2058" max="2304" width="9.140625" style="1064"/>
    <col min="2305" max="2305" width="5.5703125" style="1064" customWidth="1"/>
    <col min="2306" max="2306" width="36.140625" style="1064" customWidth="1"/>
    <col min="2307" max="2307" width="12.7109375" style="1064" customWidth="1"/>
    <col min="2308" max="2308" width="14.85546875" style="1064" customWidth="1"/>
    <col min="2309" max="2309" width="14.42578125" style="1064" customWidth="1"/>
    <col min="2310" max="2310" width="16.42578125" style="1064" customWidth="1"/>
    <col min="2311" max="2311" width="11.28515625" style="1064" customWidth="1"/>
    <col min="2312" max="2312" width="15.140625" style="1064" customWidth="1"/>
    <col min="2313" max="2313" width="14.42578125" style="1064" customWidth="1"/>
    <col min="2314" max="2560" width="9.140625" style="1064"/>
    <col min="2561" max="2561" width="5.5703125" style="1064" customWidth="1"/>
    <col min="2562" max="2562" width="36.140625" style="1064" customWidth="1"/>
    <col min="2563" max="2563" width="12.7109375" style="1064" customWidth="1"/>
    <col min="2564" max="2564" width="14.85546875" style="1064" customWidth="1"/>
    <col min="2565" max="2565" width="14.42578125" style="1064" customWidth="1"/>
    <col min="2566" max="2566" width="16.42578125" style="1064" customWidth="1"/>
    <col min="2567" max="2567" width="11.28515625" style="1064" customWidth="1"/>
    <col min="2568" max="2568" width="15.140625" style="1064" customWidth="1"/>
    <col min="2569" max="2569" width="14.42578125" style="1064" customWidth="1"/>
    <col min="2570" max="2816" width="9.140625" style="1064"/>
    <col min="2817" max="2817" width="5.5703125" style="1064" customWidth="1"/>
    <col min="2818" max="2818" width="36.140625" style="1064" customWidth="1"/>
    <col min="2819" max="2819" width="12.7109375" style="1064" customWidth="1"/>
    <col min="2820" max="2820" width="14.85546875" style="1064" customWidth="1"/>
    <col min="2821" max="2821" width="14.42578125" style="1064" customWidth="1"/>
    <col min="2822" max="2822" width="16.42578125" style="1064" customWidth="1"/>
    <col min="2823" max="2823" width="11.28515625" style="1064" customWidth="1"/>
    <col min="2824" max="2824" width="15.140625" style="1064" customWidth="1"/>
    <col min="2825" max="2825" width="14.42578125" style="1064" customWidth="1"/>
    <col min="2826" max="3072" width="9.140625" style="1064"/>
    <col min="3073" max="3073" width="5.5703125" style="1064" customWidth="1"/>
    <col min="3074" max="3074" width="36.140625" style="1064" customWidth="1"/>
    <col min="3075" max="3075" width="12.7109375" style="1064" customWidth="1"/>
    <col min="3076" max="3076" width="14.85546875" style="1064" customWidth="1"/>
    <col min="3077" max="3077" width="14.42578125" style="1064" customWidth="1"/>
    <col min="3078" max="3078" width="16.42578125" style="1064" customWidth="1"/>
    <col min="3079" max="3079" width="11.28515625" style="1064" customWidth="1"/>
    <col min="3080" max="3080" width="15.140625" style="1064" customWidth="1"/>
    <col min="3081" max="3081" width="14.42578125" style="1064" customWidth="1"/>
    <col min="3082" max="3328" width="9.140625" style="1064"/>
    <col min="3329" max="3329" width="5.5703125" style="1064" customWidth="1"/>
    <col min="3330" max="3330" width="36.140625" style="1064" customWidth="1"/>
    <col min="3331" max="3331" width="12.7109375" style="1064" customWidth="1"/>
    <col min="3332" max="3332" width="14.85546875" style="1064" customWidth="1"/>
    <col min="3333" max="3333" width="14.42578125" style="1064" customWidth="1"/>
    <col min="3334" max="3334" width="16.42578125" style="1064" customWidth="1"/>
    <col min="3335" max="3335" width="11.28515625" style="1064" customWidth="1"/>
    <col min="3336" max="3336" width="15.140625" style="1064" customWidth="1"/>
    <col min="3337" max="3337" width="14.42578125" style="1064" customWidth="1"/>
    <col min="3338" max="3584" width="9.140625" style="1064"/>
    <col min="3585" max="3585" width="5.5703125" style="1064" customWidth="1"/>
    <col min="3586" max="3586" width="36.140625" style="1064" customWidth="1"/>
    <col min="3587" max="3587" width="12.7109375" style="1064" customWidth="1"/>
    <col min="3588" max="3588" width="14.85546875" style="1064" customWidth="1"/>
    <col min="3589" max="3589" width="14.42578125" style="1064" customWidth="1"/>
    <col min="3590" max="3590" width="16.42578125" style="1064" customWidth="1"/>
    <col min="3591" max="3591" width="11.28515625" style="1064" customWidth="1"/>
    <col min="3592" max="3592" width="15.140625" style="1064" customWidth="1"/>
    <col min="3593" max="3593" width="14.42578125" style="1064" customWidth="1"/>
    <col min="3594" max="3840" width="9.140625" style="1064"/>
    <col min="3841" max="3841" width="5.5703125" style="1064" customWidth="1"/>
    <col min="3842" max="3842" width="36.140625" style="1064" customWidth="1"/>
    <col min="3843" max="3843" width="12.7109375" style="1064" customWidth="1"/>
    <col min="3844" max="3844" width="14.85546875" style="1064" customWidth="1"/>
    <col min="3845" max="3845" width="14.42578125" style="1064" customWidth="1"/>
    <col min="3846" max="3846" width="16.42578125" style="1064" customWidth="1"/>
    <col min="3847" max="3847" width="11.28515625" style="1064" customWidth="1"/>
    <col min="3848" max="3848" width="15.140625" style="1064" customWidth="1"/>
    <col min="3849" max="3849" width="14.42578125" style="1064" customWidth="1"/>
    <col min="3850" max="4096" width="9.140625" style="1064"/>
    <col min="4097" max="4097" width="5.5703125" style="1064" customWidth="1"/>
    <col min="4098" max="4098" width="36.140625" style="1064" customWidth="1"/>
    <col min="4099" max="4099" width="12.7109375" style="1064" customWidth="1"/>
    <col min="4100" max="4100" width="14.85546875" style="1064" customWidth="1"/>
    <col min="4101" max="4101" width="14.42578125" style="1064" customWidth="1"/>
    <col min="4102" max="4102" width="16.42578125" style="1064" customWidth="1"/>
    <col min="4103" max="4103" width="11.28515625" style="1064" customWidth="1"/>
    <col min="4104" max="4104" width="15.140625" style="1064" customWidth="1"/>
    <col min="4105" max="4105" width="14.42578125" style="1064" customWidth="1"/>
    <col min="4106" max="4352" width="9.140625" style="1064"/>
    <col min="4353" max="4353" width="5.5703125" style="1064" customWidth="1"/>
    <col min="4354" max="4354" width="36.140625" style="1064" customWidth="1"/>
    <col min="4355" max="4355" width="12.7109375" style="1064" customWidth="1"/>
    <col min="4356" max="4356" width="14.85546875" style="1064" customWidth="1"/>
    <col min="4357" max="4357" width="14.42578125" style="1064" customWidth="1"/>
    <col min="4358" max="4358" width="16.42578125" style="1064" customWidth="1"/>
    <col min="4359" max="4359" width="11.28515625" style="1064" customWidth="1"/>
    <col min="4360" max="4360" width="15.140625" style="1064" customWidth="1"/>
    <col min="4361" max="4361" width="14.42578125" style="1064" customWidth="1"/>
    <col min="4362" max="4608" width="9.140625" style="1064"/>
    <col min="4609" max="4609" width="5.5703125" style="1064" customWidth="1"/>
    <col min="4610" max="4610" width="36.140625" style="1064" customWidth="1"/>
    <col min="4611" max="4611" width="12.7109375" style="1064" customWidth="1"/>
    <col min="4612" max="4612" width="14.85546875" style="1064" customWidth="1"/>
    <col min="4613" max="4613" width="14.42578125" style="1064" customWidth="1"/>
    <col min="4614" max="4614" width="16.42578125" style="1064" customWidth="1"/>
    <col min="4615" max="4615" width="11.28515625" style="1064" customWidth="1"/>
    <col min="4616" max="4616" width="15.140625" style="1064" customWidth="1"/>
    <col min="4617" max="4617" width="14.42578125" style="1064" customWidth="1"/>
    <col min="4618" max="4864" width="9.140625" style="1064"/>
    <col min="4865" max="4865" width="5.5703125" style="1064" customWidth="1"/>
    <col min="4866" max="4866" width="36.140625" style="1064" customWidth="1"/>
    <col min="4867" max="4867" width="12.7109375" style="1064" customWidth="1"/>
    <col min="4868" max="4868" width="14.85546875" style="1064" customWidth="1"/>
    <col min="4869" max="4869" width="14.42578125" style="1064" customWidth="1"/>
    <col min="4870" max="4870" width="16.42578125" style="1064" customWidth="1"/>
    <col min="4871" max="4871" width="11.28515625" style="1064" customWidth="1"/>
    <col min="4872" max="4872" width="15.140625" style="1064" customWidth="1"/>
    <col min="4873" max="4873" width="14.42578125" style="1064" customWidth="1"/>
    <col min="4874" max="5120" width="9.140625" style="1064"/>
    <col min="5121" max="5121" width="5.5703125" style="1064" customWidth="1"/>
    <col min="5122" max="5122" width="36.140625" style="1064" customWidth="1"/>
    <col min="5123" max="5123" width="12.7109375" style="1064" customWidth="1"/>
    <col min="5124" max="5124" width="14.85546875" style="1064" customWidth="1"/>
    <col min="5125" max="5125" width="14.42578125" style="1064" customWidth="1"/>
    <col min="5126" max="5126" width="16.42578125" style="1064" customWidth="1"/>
    <col min="5127" max="5127" width="11.28515625" style="1064" customWidth="1"/>
    <col min="5128" max="5128" width="15.140625" style="1064" customWidth="1"/>
    <col min="5129" max="5129" width="14.42578125" style="1064" customWidth="1"/>
    <col min="5130" max="5376" width="9.140625" style="1064"/>
    <col min="5377" max="5377" width="5.5703125" style="1064" customWidth="1"/>
    <col min="5378" max="5378" width="36.140625" style="1064" customWidth="1"/>
    <col min="5379" max="5379" width="12.7109375" style="1064" customWidth="1"/>
    <col min="5380" max="5380" width="14.85546875" style="1064" customWidth="1"/>
    <col min="5381" max="5381" width="14.42578125" style="1064" customWidth="1"/>
    <col min="5382" max="5382" width="16.42578125" style="1064" customWidth="1"/>
    <col min="5383" max="5383" width="11.28515625" style="1064" customWidth="1"/>
    <col min="5384" max="5384" width="15.140625" style="1064" customWidth="1"/>
    <col min="5385" max="5385" width="14.42578125" style="1064" customWidth="1"/>
    <col min="5386" max="5632" width="9.140625" style="1064"/>
    <col min="5633" max="5633" width="5.5703125" style="1064" customWidth="1"/>
    <col min="5634" max="5634" width="36.140625" style="1064" customWidth="1"/>
    <col min="5635" max="5635" width="12.7109375" style="1064" customWidth="1"/>
    <col min="5636" max="5636" width="14.85546875" style="1064" customWidth="1"/>
    <col min="5637" max="5637" width="14.42578125" style="1064" customWidth="1"/>
    <col min="5638" max="5638" width="16.42578125" style="1064" customWidth="1"/>
    <col min="5639" max="5639" width="11.28515625" style="1064" customWidth="1"/>
    <col min="5640" max="5640" width="15.140625" style="1064" customWidth="1"/>
    <col min="5641" max="5641" width="14.42578125" style="1064" customWidth="1"/>
    <col min="5642" max="5888" width="9.140625" style="1064"/>
    <col min="5889" max="5889" width="5.5703125" style="1064" customWidth="1"/>
    <col min="5890" max="5890" width="36.140625" style="1064" customWidth="1"/>
    <col min="5891" max="5891" width="12.7109375" style="1064" customWidth="1"/>
    <col min="5892" max="5892" width="14.85546875" style="1064" customWidth="1"/>
    <col min="5893" max="5893" width="14.42578125" style="1064" customWidth="1"/>
    <col min="5894" max="5894" width="16.42578125" style="1064" customWidth="1"/>
    <col min="5895" max="5895" width="11.28515625" style="1064" customWidth="1"/>
    <col min="5896" max="5896" width="15.140625" style="1064" customWidth="1"/>
    <col min="5897" max="5897" width="14.42578125" style="1064" customWidth="1"/>
    <col min="5898" max="6144" width="9.140625" style="1064"/>
    <col min="6145" max="6145" width="5.5703125" style="1064" customWidth="1"/>
    <col min="6146" max="6146" width="36.140625" style="1064" customWidth="1"/>
    <col min="6147" max="6147" width="12.7109375" style="1064" customWidth="1"/>
    <col min="6148" max="6148" width="14.85546875" style="1064" customWidth="1"/>
    <col min="6149" max="6149" width="14.42578125" style="1064" customWidth="1"/>
    <col min="6150" max="6150" width="16.42578125" style="1064" customWidth="1"/>
    <col min="6151" max="6151" width="11.28515625" style="1064" customWidth="1"/>
    <col min="6152" max="6152" width="15.140625" style="1064" customWidth="1"/>
    <col min="6153" max="6153" width="14.42578125" style="1064" customWidth="1"/>
    <col min="6154" max="6400" width="9.140625" style="1064"/>
    <col min="6401" max="6401" width="5.5703125" style="1064" customWidth="1"/>
    <col min="6402" max="6402" width="36.140625" style="1064" customWidth="1"/>
    <col min="6403" max="6403" width="12.7109375" style="1064" customWidth="1"/>
    <col min="6404" max="6404" width="14.85546875" style="1064" customWidth="1"/>
    <col min="6405" max="6405" width="14.42578125" style="1064" customWidth="1"/>
    <col min="6406" max="6406" width="16.42578125" style="1064" customWidth="1"/>
    <col min="6407" max="6407" width="11.28515625" style="1064" customWidth="1"/>
    <col min="6408" max="6408" width="15.140625" style="1064" customWidth="1"/>
    <col min="6409" max="6409" width="14.42578125" style="1064" customWidth="1"/>
    <col min="6410" max="6656" width="9.140625" style="1064"/>
    <col min="6657" max="6657" width="5.5703125" style="1064" customWidth="1"/>
    <col min="6658" max="6658" width="36.140625" style="1064" customWidth="1"/>
    <col min="6659" max="6659" width="12.7109375" style="1064" customWidth="1"/>
    <col min="6660" max="6660" width="14.85546875" style="1064" customWidth="1"/>
    <col min="6661" max="6661" width="14.42578125" style="1064" customWidth="1"/>
    <col min="6662" max="6662" width="16.42578125" style="1064" customWidth="1"/>
    <col min="6663" max="6663" width="11.28515625" style="1064" customWidth="1"/>
    <col min="6664" max="6664" width="15.140625" style="1064" customWidth="1"/>
    <col min="6665" max="6665" width="14.42578125" style="1064" customWidth="1"/>
    <col min="6666" max="6912" width="9.140625" style="1064"/>
    <col min="6913" max="6913" width="5.5703125" style="1064" customWidth="1"/>
    <col min="6914" max="6914" width="36.140625" style="1064" customWidth="1"/>
    <col min="6915" max="6915" width="12.7109375" style="1064" customWidth="1"/>
    <col min="6916" max="6916" width="14.85546875" style="1064" customWidth="1"/>
    <col min="6917" max="6917" width="14.42578125" style="1064" customWidth="1"/>
    <col min="6918" max="6918" width="16.42578125" style="1064" customWidth="1"/>
    <col min="6919" max="6919" width="11.28515625" style="1064" customWidth="1"/>
    <col min="6920" max="6920" width="15.140625" style="1064" customWidth="1"/>
    <col min="6921" max="6921" width="14.42578125" style="1064" customWidth="1"/>
    <col min="6922" max="7168" width="9.140625" style="1064"/>
    <col min="7169" max="7169" width="5.5703125" style="1064" customWidth="1"/>
    <col min="7170" max="7170" width="36.140625" style="1064" customWidth="1"/>
    <col min="7171" max="7171" width="12.7109375" style="1064" customWidth="1"/>
    <col min="7172" max="7172" width="14.85546875" style="1064" customWidth="1"/>
    <col min="7173" max="7173" width="14.42578125" style="1064" customWidth="1"/>
    <col min="7174" max="7174" width="16.42578125" style="1064" customWidth="1"/>
    <col min="7175" max="7175" width="11.28515625" style="1064" customWidth="1"/>
    <col min="7176" max="7176" width="15.140625" style="1064" customWidth="1"/>
    <col min="7177" max="7177" width="14.42578125" style="1064" customWidth="1"/>
    <col min="7178" max="7424" width="9.140625" style="1064"/>
    <col min="7425" max="7425" width="5.5703125" style="1064" customWidth="1"/>
    <col min="7426" max="7426" width="36.140625" style="1064" customWidth="1"/>
    <col min="7427" max="7427" width="12.7109375" style="1064" customWidth="1"/>
    <col min="7428" max="7428" width="14.85546875" style="1064" customWidth="1"/>
    <col min="7429" max="7429" width="14.42578125" style="1064" customWidth="1"/>
    <col min="7430" max="7430" width="16.42578125" style="1064" customWidth="1"/>
    <col min="7431" max="7431" width="11.28515625" style="1064" customWidth="1"/>
    <col min="7432" max="7432" width="15.140625" style="1064" customWidth="1"/>
    <col min="7433" max="7433" width="14.42578125" style="1064" customWidth="1"/>
    <col min="7434" max="7680" width="9.140625" style="1064"/>
    <col min="7681" max="7681" width="5.5703125" style="1064" customWidth="1"/>
    <col min="7682" max="7682" width="36.140625" style="1064" customWidth="1"/>
    <col min="7683" max="7683" width="12.7109375" style="1064" customWidth="1"/>
    <col min="7684" max="7684" width="14.85546875" style="1064" customWidth="1"/>
    <col min="7685" max="7685" width="14.42578125" style="1064" customWidth="1"/>
    <col min="7686" max="7686" width="16.42578125" style="1064" customWidth="1"/>
    <col min="7687" max="7687" width="11.28515625" style="1064" customWidth="1"/>
    <col min="7688" max="7688" width="15.140625" style="1064" customWidth="1"/>
    <col min="7689" max="7689" width="14.42578125" style="1064" customWidth="1"/>
    <col min="7690" max="7936" width="9.140625" style="1064"/>
    <col min="7937" max="7937" width="5.5703125" style="1064" customWidth="1"/>
    <col min="7938" max="7938" width="36.140625" style="1064" customWidth="1"/>
    <col min="7939" max="7939" width="12.7109375" style="1064" customWidth="1"/>
    <col min="7940" max="7940" width="14.85546875" style="1064" customWidth="1"/>
    <col min="7941" max="7941" width="14.42578125" style="1064" customWidth="1"/>
    <col min="7942" max="7942" width="16.42578125" style="1064" customWidth="1"/>
    <col min="7943" max="7943" width="11.28515625" style="1064" customWidth="1"/>
    <col min="7944" max="7944" width="15.140625" style="1064" customWidth="1"/>
    <col min="7945" max="7945" width="14.42578125" style="1064" customWidth="1"/>
    <col min="7946" max="8192" width="9.140625" style="1064"/>
    <col min="8193" max="8193" width="5.5703125" style="1064" customWidth="1"/>
    <col min="8194" max="8194" width="36.140625" style="1064" customWidth="1"/>
    <col min="8195" max="8195" width="12.7109375" style="1064" customWidth="1"/>
    <col min="8196" max="8196" width="14.85546875" style="1064" customWidth="1"/>
    <col min="8197" max="8197" width="14.42578125" style="1064" customWidth="1"/>
    <col min="8198" max="8198" width="16.42578125" style="1064" customWidth="1"/>
    <col min="8199" max="8199" width="11.28515625" style="1064" customWidth="1"/>
    <col min="8200" max="8200" width="15.140625" style="1064" customWidth="1"/>
    <col min="8201" max="8201" width="14.42578125" style="1064" customWidth="1"/>
    <col min="8202" max="8448" width="9.140625" style="1064"/>
    <col min="8449" max="8449" width="5.5703125" style="1064" customWidth="1"/>
    <col min="8450" max="8450" width="36.140625" style="1064" customWidth="1"/>
    <col min="8451" max="8451" width="12.7109375" style="1064" customWidth="1"/>
    <col min="8452" max="8452" width="14.85546875" style="1064" customWidth="1"/>
    <col min="8453" max="8453" width="14.42578125" style="1064" customWidth="1"/>
    <col min="8454" max="8454" width="16.42578125" style="1064" customWidth="1"/>
    <col min="8455" max="8455" width="11.28515625" style="1064" customWidth="1"/>
    <col min="8456" max="8456" width="15.140625" style="1064" customWidth="1"/>
    <col min="8457" max="8457" width="14.42578125" style="1064" customWidth="1"/>
    <col min="8458" max="8704" width="9.140625" style="1064"/>
    <col min="8705" max="8705" width="5.5703125" style="1064" customWidth="1"/>
    <col min="8706" max="8706" width="36.140625" style="1064" customWidth="1"/>
    <col min="8707" max="8707" width="12.7109375" style="1064" customWidth="1"/>
    <col min="8708" max="8708" width="14.85546875" style="1064" customWidth="1"/>
    <col min="8709" max="8709" width="14.42578125" style="1064" customWidth="1"/>
    <col min="8710" max="8710" width="16.42578125" style="1064" customWidth="1"/>
    <col min="8711" max="8711" width="11.28515625" style="1064" customWidth="1"/>
    <col min="8712" max="8712" width="15.140625" style="1064" customWidth="1"/>
    <col min="8713" max="8713" width="14.42578125" style="1064" customWidth="1"/>
    <col min="8714" max="8960" width="9.140625" style="1064"/>
    <col min="8961" max="8961" width="5.5703125" style="1064" customWidth="1"/>
    <col min="8962" max="8962" width="36.140625" style="1064" customWidth="1"/>
    <col min="8963" max="8963" width="12.7109375" style="1064" customWidth="1"/>
    <col min="8964" max="8964" width="14.85546875" style="1064" customWidth="1"/>
    <col min="8965" max="8965" width="14.42578125" style="1064" customWidth="1"/>
    <col min="8966" max="8966" width="16.42578125" style="1064" customWidth="1"/>
    <col min="8967" max="8967" width="11.28515625" style="1064" customWidth="1"/>
    <col min="8968" max="8968" width="15.140625" style="1064" customWidth="1"/>
    <col min="8969" max="8969" width="14.42578125" style="1064" customWidth="1"/>
    <col min="8970" max="9216" width="9.140625" style="1064"/>
    <col min="9217" max="9217" width="5.5703125" style="1064" customWidth="1"/>
    <col min="9218" max="9218" width="36.140625" style="1064" customWidth="1"/>
    <col min="9219" max="9219" width="12.7109375" style="1064" customWidth="1"/>
    <col min="9220" max="9220" width="14.85546875" style="1064" customWidth="1"/>
    <col min="9221" max="9221" width="14.42578125" style="1064" customWidth="1"/>
    <col min="9222" max="9222" width="16.42578125" style="1064" customWidth="1"/>
    <col min="9223" max="9223" width="11.28515625" style="1064" customWidth="1"/>
    <col min="9224" max="9224" width="15.140625" style="1064" customWidth="1"/>
    <col min="9225" max="9225" width="14.42578125" style="1064" customWidth="1"/>
    <col min="9226" max="9472" width="9.140625" style="1064"/>
    <col min="9473" max="9473" width="5.5703125" style="1064" customWidth="1"/>
    <col min="9474" max="9474" width="36.140625" style="1064" customWidth="1"/>
    <col min="9475" max="9475" width="12.7109375" style="1064" customWidth="1"/>
    <col min="9476" max="9476" width="14.85546875" style="1064" customWidth="1"/>
    <col min="9477" max="9477" width="14.42578125" style="1064" customWidth="1"/>
    <col min="9478" max="9478" width="16.42578125" style="1064" customWidth="1"/>
    <col min="9479" max="9479" width="11.28515625" style="1064" customWidth="1"/>
    <col min="9480" max="9480" width="15.140625" style="1064" customWidth="1"/>
    <col min="9481" max="9481" width="14.42578125" style="1064" customWidth="1"/>
    <col min="9482" max="9728" width="9.140625" style="1064"/>
    <col min="9729" max="9729" width="5.5703125" style="1064" customWidth="1"/>
    <col min="9730" max="9730" width="36.140625" style="1064" customWidth="1"/>
    <col min="9731" max="9731" width="12.7109375" style="1064" customWidth="1"/>
    <col min="9732" max="9732" width="14.85546875" style="1064" customWidth="1"/>
    <col min="9733" max="9733" width="14.42578125" style="1064" customWidth="1"/>
    <col min="9734" max="9734" width="16.42578125" style="1064" customWidth="1"/>
    <col min="9735" max="9735" width="11.28515625" style="1064" customWidth="1"/>
    <col min="9736" max="9736" width="15.140625" style="1064" customWidth="1"/>
    <col min="9737" max="9737" width="14.42578125" style="1064" customWidth="1"/>
    <col min="9738" max="9984" width="9.140625" style="1064"/>
    <col min="9985" max="9985" width="5.5703125" style="1064" customWidth="1"/>
    <col min="9986" max="9986" width="36.140625" style="1064" customWidth="1"/>
    <col min="9987" max="9987" width="12.7109375" style="1064" customWidth="1"/>
    <col min="9988" max="9988" width="14.85546875" style="1064" customWidth="1"/>
    <col min="9989" max="9989" width="14.42578125" style="1064" customWidth="1"/>
    <col min="9990" max="9990" width="16.42578125" style="1064" customWidth="1"/>
    <col min="9991" max="9991" width="11.28515625" style="1064" customWidth="1"/>
    <col min="9992" max="9992" width="15.140625" style="1064" customWidth="1"/>
    <col min="9993" max="9993" width="14.42578125" style="1064" customWidth="1"/>
    <col min="9994" max="10240" width="9.140625" style="1064"/>
    <col min="10241" max="10241" width="5.5703125" style="1064" customWidth="1"/>
    <col min="10242" max="10242" width="36.140625" style="1064" customWidth="1"/>
    <col min="10243" max="10243" width="12.7109375" style="1064" customWidth="1"/>
    <col min="10244" max="10244" width="14.85546875" style="1064" customWidth="1"/>
    <col min="10245" max="10245" width="14.42578125" style="1064" customWidth="1"/>
    <col min="10246" max="10246" width="16.42578125" style="1064" customWidth="1"/>
    <col min="10247" max="10247" width="11.28515625" style="1064" customWidth="1"/>
    <col min="10248" max="10248" width="15.140625" style="1064" customWidth="1"/>
    <col min="10249" max="10249" width="14.42578125" style="1064" customWidth="1"/>
    <col min="10250" max="10496" width="9.140625" style="1064"/>
    <col min="10497" max="10497" width="5.5703125" style="1064" customWidth="1"/>
    <col min="10498" max="10498" width="36.140625" style="1064" customWidth="1"/>
    <col min="10499" max="10499" width="12.7109375" style="1064" customWidth="1"/>
    <col min="10500" max="10500" width="14.85546875" style="1064" customWidth="1"/>
    <col min="10501" max="10501" width="14.42578125" style="1064" customWidth="1"/>
    <col min="10502" max="10502" width="16.42578125" style="1064" customWidth="1"/>
    <col min="10503" max="10503" width="11.28515625" style="1064" customWidth="1"/>
    <col min="10504" max="10504" width="15.140625" style="1064" customWidth="1"/>
    <col min="10505" max="10505" width="14.42578125" style="1064" customWidth="1"/>
    <col min="10506" max="10752" width="9.140625" style="1064"/>
    <col min="10753" max="10753" width="5.5703125" style="1064" customWidth="1"/>
    <col min="10754" max="10754" width="36.140625" style="1064" customWidth="1"/>
    <col min="10755" max="10755" width="12.7109375" style="1064" customWidth="1"/>
    <col min="10756" max="10756" width="14.85546875" style="1064" customWidth="1"/>
    <col min="10757" max="10757" width="14.42578125" style="1064" customWidth="1"/>
    <col min="10758" max="10758" width="16.42578125" style="1064" customWidth="1"/>
    <col min="10759" max="10759" width="11.28515625" style="1064" customWidth="1"/>
    <col min="10760" max="10760" width="15.140625" style="1064" customWidth="1"/>
    <col min="10761" max="10761" width="14.42578125" style="1064" customWidth="1"/>
    <col min="10762" max="11008" width="9.140625" style="1064"/>
    <col min="11009" max="11009" width="5.5703125" style="1064" customWidth="1"/>
    <col min="11010" max="11010" width="36.140625" style="1064" customWidth="1"/>
    <col min="11011" max="11011" width="12.7109375" style="1064" customWidth="1"/>
    <col min="11012" max="11012" width="14.85546875" style="1064" customWidth="1"/>
    <col min="11013" max="11013" width="14.42578125" style="1064" customWidth="1"/>
    <col min="11014" max="11014" width="16.42578125" style="1064" customWidth="1"/>
    <col min="11015" max="11015" width="11.28515625" style="1064" customWidth="1"/>
    <col min="11016" max="11016" width="15.140625" style="1064" customWidth="1"/>
    <col min="11017" max="11017" width="14.42578125" style="1064" customWidth="1"/>
    <col min="11018" max="11264" width="9.140625" style="1064"/>
    <col min="11265" max="11265" width="5.5703125" style="1064" customWidth="1"/>
    <col min="11266" max="11266" width="36.140625" style="1064" customWidth="1"/>
    <col min="11267" max="11267" width="12.7109375" style="1064" customWidth="1"/>
    <col min="11268" max="11268" width="14.85546875" style="1064" customWidth="1"/>
    <col min="11269" max="11269" width="14.42578125" style="1064" customWidth="1"/>
    <col min="11270" max="11270" width="16.42578125" style="1064" customWidth="1"/>
    <col min="11271" max="11271" width="11.28515625" style="1064" customWidth="1"/>
    <col min="11272" max="11272" width="15.140625" style="1064" customWidth="1"/>
    <col min="11273" max="11273" width="14.42578125" style="1064" customWidth="1"/>
    <col min="11274" max="11520" width="9.140625" style="1064"/>
    <col min="11521" max="11521" width="5.5703125" style="1064" customWidth="1"/>
    <col min="11522" max="11522" width="36.140625" style="1064" customWidth="1"/>
    <col min="11523" max="11523" width="12.7109375" style="1064" customWidth="1"/>
    <col min="11524" max="11524" width="14.85546875" style="1064" customWidth="1"/>
    <col min="11525" max="11525" width="14.42578125" style="1064" customWidth="1"/>
    <col min="11526" max="11526" width="16.42578125" style="1064" customWidth="1"/>
    <col min="11527" max="11527" width="11.28515625" style="1064" customWidth="1"/>
    <col min="11528" max="11528" width="15.140625" style="1064" customWidth="1"/>
    <col min="11529" max="11529" width="14.42578125" style="1064" customWidth="1"/>
    <col min="11530" max="11776" width="9.140625" style="1064"/>
    <col min="11777" max="11777" width="5.5703125" style="1064" customWidth="1"/>
    <col min="11778" max="11778" width="36.140625" style="1064" customWidth="1"/>
    <col min="11779" max="11779" width="12.7109375" style="1064" customWidth="1"/>
    <col min="11780" max="11780" width="14.85546875" style="1064" customWidth="1"/>
    <col min="11781" max="11781" width="14.42578125" style="1064" customWidth="1"/>
    <col min="11782" max="11782" width="16.42578125" style="1064" customWidth="1"/>
    <col min="11783" max="11783" width="11.28515625" style="1064" customWidth="1"/>
    <col min="11784" max="11784" width="15.140625" style="1064" customWidth="1"/>
    <col min="11785" max="11785" width="14.42578125" style="1064" customWidth="1"/>
    <col min="11786" max="12032" width="9.140625" style="1064"/>
    <col min="12033" max="12033" width="5.5703125" style="1064" customWidth="1"/>
    <col min="12034" max="12034" width="36.140625" style="1064" customWidth="1"/>
    <col min="12035" max="12035" width="12.7109375" style="1064" customWidth="1"/>
    <col min="12036" max="12036" width="14.85546875" style="1064" customWidth="1"/>
    <col min="12037" max="12037" width="14.42578125" style="1064" customWidth="1"/>
    <col min="12038" max="12038" width="16.42578125" style="1064" customWidth="1"/>
    <col min="12039" max="12039" width="11.28515625" style="1064" customWidth="1"/>
    <col min="12040" max="12040" width="15.140625" style="1064" customWidth="1"/>
    <col min="12041" max="12041" width="14.42578125" style="1064" customWidth="1"/>
    <col min="12042" max="12288" width="9.140625" style="1064"/>
    <col min="12289" max="12289" width="5.5703125" style="1064" customWidth="1"/>
    <col min="12290" max="12290" width="36.140625" style="1064" customWidth="1"/>
    <col min="12291" max="12291" width="12.7109375" style="1064" customWidth="1"/>
    <col min="12292" max="12292" width="14.85546875" style="1064" customWidth="1"/>
    <col min="12293" max="12293" width="14.42578125" style="1064" customWidth="1"/>
    <col min="12294" max="12294" width="16.42578125" style="1064" customWidth="1"/>
    <col min="12295" max="12295" width="11.28515625" style="1064" customWidth="1"/>
    <col min="12296" max="12296" width="15.140625" style="1064" customWidth="1"/>
    <col min="12297" max="12297" width="14.42578125" style="1064" customWidth="1"/>
    <col min="12298" max="12544" width="9.140625" style="1064"/>
    <col min="12545" max="12545" width="5.5703125" style="1064" customWidth="1"/>
    <col min="12546" max="12546" width="36.140625" style="1064" customWidth="1"/>
    <col min="12547" max="12547" width="12.7109375" style="1064" customWidth="1"/>
    <col min="12548" max="12548" width="14.85546875" style="1064" customWidth="1"/>
    <col min="12549" max="12549" width="14.42578125" style="1064" customWidth="1"/>
    <col min="12550" max="12550" width="16.42578125" style="1064" customWidth="1"/>
    <col min="12551" max="12551" width="11.28515625" style="1064" customWidth="1"/>
    <col min="12552" max="12552" width="15.140625" style="1064" customWidth="1"/>
    <col min="12553" max="12553" width="14.42578125" style="1064" customWidth="1"/>
    <col min="12554" max="12800" width="9.140625" style="1064"/>
    <col min="12801" max="12801" width="5.5703125" style="1064" customWidth="1"/>
    <col min="12802" max="12802" width="36.140625" style="1064" customWidth="1"/>
    <col min="12803" max="12803" width="12.7109375" style="1064" customWidth="1"/>
    <col min="12804" max="12804" width="14.85546875" style="1064" customWidth="1"/>
    <col min="12805" max="12805" width="14.42578125" style="1064" customWidth="1"/>
    <col min="12806" max="12806" width="16.42578125" style="1064" customWidth="1"/>
    <col min="12807" max="12807" width="11.28515625" style="1064" customWidth="1"/>
    <col min="12808" max="12808" width="15.140625" style="1064" customWidth="1"/>
    <col min="12809" max="12809" width="14.42578125" style="1064" customWidth="1"/>
    <col min="12810" max="13056" width="9.140625" style="1064"/>
    <col min="13057" max="13057" width="5.5703125" style="1064" customWidth="1"/>
    <col min="13058" max="13058" width="36.140625" style="1064" customWidth="1"/>
    <col min="13059" max="13059" width="12.7109375" style="1064" customWidth="1"/>
    <col min="13060" max="13060" width="14.85546875" style="1064" customWidth="1"/>
    <col min="13061" max="13061" width="14.42578125" style="1064" customWidth="1"/>
    <col min="13062" max="13062" width="16.42578125" style="1064" customWidth="1"/>
    <col min="13063" max="13063" width="11.28515625" style="1064" customWidth="1"/>
    <col min="13064" max="13064" width="15.140625" style="1064" customWidth="1"/>
    <col min="13065" max="13065" width="14.42578125" style="1064" customWidth="1"/>
    <col min="13066" max="13312" width="9.140625" style="1064"/>
    <col min="13313" max="13313" width="5.5703125" style="1064" customWidth="1"/>
    <col min="13314" max="13314" width="36.140625" style="1064" customWidth="1"/>
    <col min="13315" max="13315" width="12.7109375" style="1064" customWidth="1"/>
    <col min="13316" max="13316" width="14.85546875" style="1064" customWidth="1"/>
    <col min="13317" max="13317" width="14.42578125" style="1064" customWidth="1"/>
    <col min="13318" max="13318" width="16.42578125" style="1064" customWidth="1"/>
    <col min="13319" max="13319" width="11.28515625" style="1064" customWidth="1"/>
    <col min="13320" max="13320" width="15.140625" style="1064" customWidth="1"/>
    <col min="13321" max="13321" width="14.42578125" style="1064" customWidth="1"/>
    <col min="13322" max="13568" width="9.140625" style="1064"/>
    <col min="13569" max="13569" width="5.5703125" style="1064" customWidth="1"/>
    <col min="13570" max="13570" width="36.140625" style="1064" customWidth="1"/>
    <col min="13571" max="13571" width="12.7109375" style="1064" customWidth="1"/>
    <col min="13572" max="13572" width="14.85546875" style="1064" customWidth="1"/>
    <col min="13573" max="13573" width="14.42578125" style="1064" customWidth="1"/>
    <col min="13574" max="13574" width="16.42578125" style="1064" customWidth="1"/>
    <col min="13575" max="13575" width="11.28515625" style="1064" customWidth="1"/>
    <col min="13576" max="13576" width="15.140625" style="1064" customWidth="1"/>
    <col min="13577" max="13577" width="14.42578125" style="1064" customWidth="1"/>
    <col min="13578" max="13824" width="9.140625" style="1064"/>
    <col min="13825" max="13825" width="5.5703125" style="1064" customWidth="1"/>
    <col min="13826" max="13826" width="36.140625" style="1064" customWidth="1"/>
    <col min="13827" max="13827" width="12.7109375" style="1064" customWidth="1"/>
    <col min="13828" max="13828" width="14.85546875" style="1064" customWidth="1"/>
    <col min="13829" max="13829" width="14.42578125" style="1064" customWidth="1"/>
    <col min="13830" max="13830" width="16.42578125" style="1064" customWidth="1"/>
    <col min="13831" max="13831" width="11.28515625" style="1064" customWidth="1"/>
    <col min="13832" max="13832" width="15.140625" style="1064" customWidth="1"/>
    <col min="13833" max="13833" width="14.42578125" style="1064" customWidth="1"/>
    <col min="13834" max="14080" width="9.140625" style="1064"/>
    <col min="14081" max="14081" width="5.5703125" style="1064" customWidth="1"/>
    <col min="14082" max="14082" width="36.140625" style="1064" customWidth="1"/>
    <col min="14083" max="14083" width="12.7109375" style="1064" customWidth="1"/>
    <col min="14084" max="14084" width="14.85546875" style="1064" customWidth="1"/>
    <col min="14085" max="14085" width="14.42578125" style="1064" customWidth="1"/>
    <col min="14086" max="14086" width="16.42578125" style="1064" customWidth="1"/>
    <col min="14087" max="14087" width="11.28515625" style="1064" customWidth="1"/>
    <col min="14088" max="14088" width="15.140625" style="1064" customWidth="1"/>
    <col min="14089" max="14089" width="14.42578125" style="1064" customWidth="1"/>
    <col min="14090" max="14336" width="9.140625" style="1064"/>
    <col min="14337" max="14337" width="5.5703125" style="1064" customWidth="1"/>
    <col min="14338" max="14338" width="36.140625" style="1064" customWidth="1"/>
    <col min="14339" max="14339" width="12.7109375" style="1064" customWidth="1"/>
    <col min="14340" max="14340" width="14.85546875" style="1064" customWidth="1"/>
    <col min="14341" max="14341" width="14.42578125" style="1064" customWidth="1"/>
    <col min="14342" max="14342" width="16.42578125" style="1064" customWidth="1"/>
    <col min="14343" max="14343" width="11.28515625" style="1064" customWidth="1"/>
    <col min="14344" max="14344" width="15.140625" style="1064" customWidth="1"/>
    <col min="14345" max="14345" width="14.42578125" style="1064" customWidth="1"/>
    <col min="14346" max="14592" width="9.140625" style="1064"/>
    <col min="14593" max="14593" width="5.5703125" style="1064" customWidth="1"/>
    <col min="14594" max="14594" width="36.140625" style="1064" customWidth="1"/>
    <col min="14595" max="14595" width="12.7109375" style="1064" customWidth="1"/>
    <col min="14596" max="14596" width="14.85546875" style="1064" customWidth="1"/>
    <col min="14597" max="14597" width="14.42578125" style="1064" customWidth="1"/>
    <col min="14598" max="14598" width="16.42578125" style="1064" customWidth="1"/>
    <col min="14599" max="14599" width="11.28515625" style="1064" customWidth="1"/>
    <col min="14600" max="14600" width="15.140625" style="1064" customWidth="1"/>
    <col min="14601" max="14601" width="14.42578125" style="1064" customWidth="1"/>
    <col min="14602" max="14848" width="9.140625" style="1064"/>
    <col min="14849" max="14849" width="5.5703125" style="1064" customWidth="1"/>
    <col min="14850" max="14850" width="36.140625" style="1064" customWidth="1"/>
    <col min="14851" max="14851" width="12.7109375" style="1064" customWidth="1"/>
    <col min="14852" max="14852" width="14.85546875" style="1064" customWidth="1"/>
    <col min="14853" max="14853" width="14.42578125" style="1064" customWidth="1"/>
    <col min="14854" max="14854" width="16.42578125" style="1064" customWidth="1"/>
    <col min="14855" max="14855" width="11.28515625" style="1064" customWidth="1"/>
    <col min="14856" max="14856" width="15.140625" style="1064" customWidth="1"/>
    <col min="14857" max="14857" width="14.42578125" style="1064" customWidth="1"/>
    <col min="14858" max="15104" width="9.140625" style="1064"/>
    <col min="15105" max="15105" width="5.5703125" style="1064" customWidth="1"/>
    <col min="15106" max="15106" width="36.140625" style="1064" customWidth="1"/>
    <col min="15107" max="15107" width="12.7109375" style="1064" customWidth="1"/>
    <col min="15108" max="15108" width="14.85546875" style="1064" customWidth="1"/>
    <col min="15109" max="15109" width="14.42578125" style="1064" customWidth="1"/>
    <col min="15110" max="15110" width="16.42578125" style="1064" customWidth="1"/>
    <col min="15111" max="15111" width="11.28515625" style="1064" customWidth="1"/>
    <col min="15112" max="15112" width="15.140625" style="1064" customWidth="1"/>
    <col min="15113" max="15113" width="14.42578125" style="1064" customWidth="1"/>
    <col min="15114" max="15360" width="9.140625" style="1064"/>
    <col min="15361" max="15361" width="5.5703125" style="1064" customWidth="1"/>
    <col min="15362" max="15362" width="36.140625" style="1064" customWidth="1"/>
    <col min="15363" max="15363" width="12.7109375" style="1064" customWidth="1"/>
    <col min="15364" max="15364" width="14.85546875" style="1064" customWidth="1"/>
    <col min="15365" max="15365" width="14.42578125" style="1064" customWidth="1"/>
    <col min="15366" max="15366" width="16.42578125" style="1064" customWidth="1"/>
    <col min="15367" max="15367" width="11.28515625" style="1064" customWidth="1"/>
    <col min="15368" max="15368" width="15.140625" style="1064" customWidth="1"/>
    <col min="15369" max="15369" width="14.42578125" style="1064" customWidth="1"/>
    <col min="15370" max="15616" width="9.140625" style="1064"/>
    <col min="15617" max="15617" width="5.5703125" style="1064" customWidth="1"/>
    <col min="15618" max="15618" width="36.140625" style="1064" customWidth="1"/>
    <col min="15619" max="15619" width="12.7109375" style="1064" customWidth="1"/>
    <col min="15620" max="15620" width="14.85546875" style="1064" customWidth="1"/>
    <col min="15621" max="15621" width="14.42578125" style="1064" customWidth="1"/>
    <col min="15622" max="15622" width="16.42578125" style="1064" customWidth="1"/>
    <col min="15623" max="15623" width="11.28515625" style="1064" customWidth="1"/>
    <col min="15624" max="15624" width="15.140625" style="1064" customWidth="1"/>
    <col min="15625" max="15625" width="14.42578125" style="1064" customWidth="1"/>
    <col min="15626" max="15872" width="9.140625" style="1064"/>
    <col min="15873" max="15873" width="5.5703125" style="1064" customWidth="1"/>
    <col min="15874" max="15874" width="36.140625" style="1064" customWidth="1"/>
    <col min="15875" max="15875" width="12.7109375" style="1064" customWidth="1"/>
    <col min="15876" max="15876" width="14.85546875" style="1064" customWidth="1"/>
    <col min="15877" max="15877" width="14.42578125" style="1064" customWidth="1"/>
    <col min="15878" max="15878" width="16.42578125" style="1064" customWidth="1"/>
    <col min="15879" max="15879" width="11.28515625" style="1064" customWidth="1"/>
    <col min="15880" max="15880" width="15.140625" style="1064" customWidth="1"/>
    <col min="15881" max="15881" width="14.42578125" style="1064" customWidth="1"/>
    <col min="15882" max="16128" width="9.140625" style="1064"/>
    <col min="16129" max="16129" width="5.5703125" style="1064" customWidth="1"/>
    <col min="16130" max="16130" width="36.140625" style="1064" customWidth="1"/>
    <col min="16131" max="16131" width="12.7109375" style="1064" customWidth="1"/>
    <col min="16132" max="16132" width="14.85546875" style="1064" customWidth="1"/>
    <col min="16133" max="16133" width="14.42578125" style="1064" customWidth="1"/>
    <col min="16134" max="16134" width="16.42578125" style="1064" customWidth="1"/>
    <col min="16135" max="16135" width="11.28515625" style="1064" customWidth="1"/>
    <col min="16136" max="16136" width="15.140625" style="1064" customWidth="1"/>
    <col min="16137" max="16137" width="14.42578125" style="1064" customWidth="1"/>
    <col min="16138" max="16384" width="9.140625" style="1064"/>
  </cols>
  <sheetData>
    <row r="1" spans="1:10" s="923" customFormat="1" ht="6" customHeight="1"/>
    <row r="2" spans="1:10" s="923" customFormat="1" ht="20.25">
      <c r="A2" s="1588" t="s">
        <v>1066</v>
      </c>
      <c r="B2" s="1588"/>
      <c r="C2" s="1588"/>
      <c r="D2" s="1588"/>
      <c r="E2" s="1588"/>
    </row>
    <row r="3" spans="1:10" s="923" customFormat="1" ht="13.5"/>
    <row r="4" spans="1:10" s="923" customFormat="1" ht="37.5" customHeight="1">
      <c r="A4" s="1589" t="s">
        <v>1067</v>
      </c>
      <c r="B4" s="1589"/>
      <c r="C4" s="1589"/>
      <c r="D4" s="1589"/>
      <c r="E4" s="1589"/>
    </row>
    <row r="5" spans="1:10" s="923" customFormat="1" ht="8.25" customHeight="1">
      <c r="A5" s="1117" t="s">
        <v>1068</v>
      </c>
      <c r="B5" s="1117"/>
      <c r="C5" s="1117"/>
      <c r="D5" s="1117"/>
    </row>
    <row r="6" spans="1:10" s="923" customFormat="1" ht="14.25" thickBot="1">
      <c r="E6" s="927" t="s">
        <v>168</v>
      </c>
    </row>
    <row r="7" spans="1:10" s="923" customFormat="1" ht="30" customHeight="1" thickBot="1">
      <c r="A7" s="1590" t="s">
        <v>1069</v>
      </c>
      <c r="B7" s="1590"/>
      <c r="C7" s="1590" t="s">
        <v>1070</v>
      </c>
      <c r="D7" s="1592" t="s">
        <v>191</v>
      </c>
      <c r="E7" s="1593"/>
    </row>
    <row r="8" spans="1:10" s="923" customFormat="1" ht="29.25" thickBot="1">
      <c r="A8" s="1591"/>
      <c r="B8" s="1591"/>
      <c r="C8" s="1591"/>
      <c r="D8" s="1118" t="s">
        <v>1071</v>
      </c>
      <c r="E8" s="1118" t="s">
        <v>1072</v>
      </c>
    </row>
    <row r="9" spans="1:10" s="923" customFormat="1" ht="14.25" thickBot="1">
      <c r="A9" s="933">
        <v>1</v>
      </c>
      <c r="B9" s="933">
        <v>2</v>
      </c>
      <c r="C9" s="933">
        <v>3</v>
      </c>
      <c r="D9" s="933">
        <v>4</v>
      </c>
      <c r="E9" s="933">
        <v>5</v>
      </c>
    </row>
    <row r="10" spans="1:10" s="923" customFormat="1" ht="35.25" customHeight="1" thickBot="1">
      <c r="A10" s="1119">
        <v>8000</v>
      </c>
      <c r="B10" s="1120" t="s">
        <v>1073</v>
      </c>
      <c r="C10" s="1121">
        <f>D10+E10</f>
        <v>-183079.76810000002</v>
      </c>
      <c r="D10" s="1122">
        <f>-E23</f>
        <v>-5409.3303000000014</v>
      </c>
      <c r="E10" s="937">
        <f>-F23</f>
        <v>-177670.43780000001</v>
      </c>
    </row>
    <row r="11" spans="1:10">
      <c r="J11" s="1123"/>
    </row>
    <row r="12" spans="1:10" hidden="1"/>
    <row r="13" spans="1:10" hidden="1"/>
    <row r="14" spans="1:10" hidden="1"/>
    <row r="15" spans="1:10" ht="18">
      <c r="A15" s="1594" t="s">
        <v>1074</v>
      </c>
      <c r="B15" s="1594"/>
      <c r="C15" s="1594"/>
      <c r="D15" s="1594"/>
      <c r="E15" s="1594"/>
      <c r="F15" s="1594"/>
    </row>
    <row r="16" spans="1:10" ht="9" customHeight="1">
      <c r="B16" s="1124"/>
    </row>
    <row r="17" spans="1:9" ht="34.5" customHeight="1">
      <c r="A17" s="1589" t="s">
        <v>1075</v>
      </c>
      <c r="B17" s="1589"/>
      <c r="C17" s="1589"/>
      <c r="D17" s="1589"/>
      <c r="E17" s="1589"/>
      <c r="F17" s="1589"/>
    </row>
    <row r="18" spans="1:9" ht="14.25" customHeight="1">
      <c r="A18" s="1117" t="s">
        <v>1076</v>
      </c>
      <c r="B18" s="923"/>
      <c r="C18" s="923"/>
      <c r="D18" s="923"/>
      <c r="E18" s="923"/>
      <c r="F18" s="923"/>
    </row>
    <row r="19" spans="1:9" ht="14.25" customHeight="1" thickBot="1">
      <c r="A19" s="923"/>
      <c r="B19" s="923"/>
      <c r="C19" s="923"/>
      <c r="D19" s="923"/>
      <c r="E19" s="927" t="s">
        <v>168</v>
      </c>
      <c r="F19" s="923"/>
    </row>
    <row r="20" spans="1:9" ht="30" customHeight="1" thickBot="1">
      <c r="A20" s="1595" t="s">
        <v>1069</v>
      </c>
      <c r="B20" s="1597" t="s">
        <v>690</v>
      </c>
      <c r="C20" s="1598"/>
      <c r="D20" s="1595" t="s">
        <v>572</v>
      </c>
      <c r="E20" s="1599" t="s">
        <v>191</v>
      </c>
      <c r="F20" s="1600"/>
      <c r="I20" s="1125"/>
    </row>
    <row r="21" spans="1:9" ht="14.25" thickBot="1">
      <c r="A21" s="1596"/>
      <c r="B21" s="1126" t="s">
        <v>691</v>
      </c>
      <c r="C21" s="1127" t="s">
        <v>692</v>
      </c>
      <c r="D21" s="1596"/>
      <c r="E21" s="1128" t="s">
        <v>573</v>
      </c>
      <c r="F21" s="1128" t="s">
        <v>574</v>
      </c>
    </row>
    <row r="22" spans="1:9" ht="14.25" thickBot="1">
      <c r="A22" s="933">
        <v>1</v>
      </c>
      <c r="B22" s="933">
        <v>2</v>
      </c>
      <c r="C22" s="933">
        <v>3</v>
      </c>
      <c r="D22" s="933">
        <v>4</v>
      </c>
      <c r="E22" s="933">
        <v>5</v>
      </c>
      <c r="F22" s="933">
        <v>6</v>
      </c>
    </row>
    <row r="23" spans="1:9" s="1134" customFormat="1" ht="40.5">
      <c r="A23" s="1129">
        <v>8010</v>
      </c>
      <c r="B23" s="1130" t="s">
        <v>1077</v>
      </c>
      <c r="C23" s="1131"/>
      <c r="D23" s="1132">
        <f>E23+F23</f>
        <v>183079.76810000002</v>
      </c>
      <c r="E23" s="1133">
        <f>E25+E80</f>
        <v>5409.3303000000014</v>
      </c>
      <c r="F23" s="1133">
        <f>F25+F80</f>
        <v>177670.43780000001</v>
      </c>
    </row>
    <row r="24" spans="1:9" s="1134" customFormat="1" ht="14.25">
      <c r="A24" s="1135"/>
      <c r="B24" s="1136" t="s">
        <v>191</v>
      </c>
      <c r="C24" s="1137"/>
      <c r="D24" s="1138"/>
      <c r="E24" s="1139"/>
      <c r="F24" s="1140"/>
    </row>
    <row r="25" spans="1:9" ht="40.5">
      <c r="A25" s="1141">
        <v>8100</v>
      </c>
      <c r="B25" s="1142" t="s">
        <v>1078</v>
      </c>
      <c r="C25" s="1143"/>
      <c r="D25" s="1144">
        <f>E25+F25</f>
        <v>183079.76810000002</v>
      </c>
      <c r="E25" s="1145">
        <f>E27+E55</f>
        <v>5409.3303000000014</v>
      </c>
      <c r="F25" s="1145">
        <f>F27+F55</f>
        <v>177670.43780000001</v>
      </c>
    </row>
    <row r="26" spans="1:9" ht="13.5">
      <c r="A26" s="1141"/>
      <c r="B26" s="1146" t="s">
        <v>191</v>
      </c>
      <c r="C26" s="1143"/>
      <c r="D26" s="1147"/>
      <c r="E26" s="1148"/>
      <c r="F26" s="1149"/>
    </row>
    <row r="27" spans="1:9" ht="27">
      <c r="A27" s="1150">
        <v>8110</v>
      </c>
      <c r="B27" s="1151" t="s">
        <v>1079</v>
      </c>
      <c r="C27" s="1143"/>
      <c r="D27" s="1152">
        <f>E27+F27</f>
        <v>0</v>
      </c>
      <c r="E27" s="1148">
        <f>E33</f>
        <v>0</v>
      </c>
      <c r="F27" s="1153">
        <f>F29+F33</f>
        <v>0</v>
      </c>
    </row>
    <row r="28" spans="1:9" ht="13.5">
      <c r="A28" s="1150"/>
      <c r="B28" s="1154" t="s">
        <v>191</v>
      </c>
      <c r="C28" s="1143"/>
      <c r="D28" s="1152"/>
      <c r="E28" s="1148"/>
      <c r="F28" s="1153"/>
    </row>
    <row r="29" spans="1:9" ht="40.5">
      <c r="A29" s="1150">
        <v>8111</v>
      </c>
      <c r="B29" s="1155" t="s">
        <v>1080</v>
      </c>
      <c r="C29" s="1143"/>
      <c r="D29" s="1147">
        <f>F29</f>
        <v>0</v>
      </c>
      <c r="E29" s="1156" t="s">
        <v>1081</v>
      </c>
      <c r="F29" s="1149">
        <f>F31+F32</f>
        <v>0</v>
      </c>
    </row>
    <row r="30" spans="1:9" ht="13.5">
      <c r="A30" s="1150"/>
      <c r="B30" s="1157" t="s">
        <v>822</v>
      </c>
      <c r="C30" s="1143"/>
      <c r="D30" s="1147"/>
      <c r="E30" s="1156"/>
      <c r="F30" s="1149"/>
    </row>
    <row r="31" spans="1:9" ht="13.5">
      <c r="A31" s="1150">
        <v>8112</v>
      </c>
      <c r="B31" s="1158" t="s">
        <v>1082</v>
      </c>
      <c r="C31" s="1159" t="s">
        <v>1083</v>
      </c>
      <c r="D31" s="1147">
        <f>F31</f>
        <v>0</v>
      </c>
      <c r="E31" s="1156" t="s">
        <v>1081</v>
      </c>
      <c r="F31" s="1149"/>
    </row>
    <row r="32" spans="1:9" ht="13.5">
      <c r="A32" s="1150">
        <v>8113</v>
      </c>
      <c r="B32" s="1158" t="s">
        <v>1084</v>
      </c>
      <c r="C32" s="1159" t="s">
        <v>1085</v>
      </c>
      <c r="D32" s="1147">
        <f>F32</f>
        <v>0</v>
      </c>
      <c r="E32" s="1156" t="s">
        <v>1081</v>
      </c>
      <c r="F32" s="1149"/>
    </row>
    <row r="33" spans="1:6" s="1163" customFormat="1" ht="40.5">
      <c r="A33" s="1150">
        <v>8120</v>
      </c>
      <c r="B33" s="1155" t="s">
        <v>1086</v>
      </c>
      <c r="C33" s="1159"/>
      <c r="D33" s="1160">
        <f>E33+F33</f>
        <v>0</v>
      </c>
      <c r="E33" s="1161">
        <f>E45</f>
        <v>0</v>
      </c>
      <c r="F33" s="1162">
        <f>F35+F45</f>
        <v>0</v>
      </c>
    </row>
    <row r="34" spans="1:6" s="1163" customFormat="1" ht="13.5">
      <c r="A34" s="1150"/>
      <c r="B34" s="1157" t="s">
        <v>191</v>
      </c>
      <c r="C34" s="1159"/>
      <c r="D34" s="1160"/>
      <c r="E34" s="1161"/>
      <c r="F34" s="1162"/>
    </row>
    <row r="35" spans="1:6" s="1163" customFormat="1" ht="13.5">
      <c r="A35" s="1150">
        <v>8121</v>
      </c>
      <c r="B35" s="1155" t="s">
        <v>1087</v>
      </c>
      <c r="C35" s="1159"/>
      <c r="D35" s="1160">
        <f>F35</f>
        <v>0</v>
      </c>
      <c r="E35" s="1156" t="s">
        <v>1081</v>
      </c>
      <c r="F35" s="1162">
        <f>F37+F41</f>
        <v>0</v>
      </c>
    </row>
    <row r="36" spans="1:6" s="1163" customFormat="1" ht="13.5">
      <c r="A36" s="1150"/>
      <c r="B36" s="1157" t="s">
        <v>822</v>
      </c>
      <c r="C36" s="1159"/>
      <c r="D36" s="1160"/>
      <c r="E36" s="1161"/>
      <c r="F36" s="1162"/>
    </row>
    <row r="37" spans="1:6" s="1163" customFormat="1" ht="19.5" customHeight="1">
      <c r="A37" s="1141">
        <v>8122</v>
      </c>
      <c r="B37" s="1151" t="s">
        <v>1088</v>
      </c>
      <c r="C37" s="1159" t="s">
        <v>1089</v>
      </c>
      <c r="D37" s="1160">
        <f>F37</f>
        <v>0</v>
      </c>
      <c r="E37" s="1156" t="s">
        <v>1081</v>
      </c>
      <c r="F37" s="1162">
        <f>F39+F40</f>
        <v>0</v>
      </c>
    </row>
    <row r="38" spans="1:6" s="1163" customFormat="1" ht="13.5">
      <c r="A38" s="1141"/>
      <c r="B38" s="1164" t="s">
        <v>822</v>
      </c>
      <c r="C38" s="1159"/>
      <c r="D38" s="1160"/>
      <c r="E38" s="1161"/>
      <c r="F38" s="1162"/>
    </row>
    <row r="39" spans="1:6" s="1163" customFormat="1" ht="13.5">
      <c r="A39" s="1141">
        <v>8123</v>
      </c>
      <c r="B39" s="1164" t="s">
        <v>1090</v>
      </c>
      <c r="C39" s="1159"/>
      <c r="D39" s="1160"/>
      <c r="E39" s="1156" t="s">
        <v>1081</v>
      </c>
      <c r="F39" s="1162"/>
    </row>
    <row r="40" spans="1:6" s="1163" customFormat="1" ht="13.5">
      <c r="A40" s="1141">
        <v>8124</v>
      </c>
      <c r="B40" s="1164" t="s">
        <v>1091</v>
      </c>
      <c r="C40" s="1159"/>
      <c r="D40" s="1160"/>
      <c r="E40" s="1156" t="s">
        <v>1081</v>
      </c>
      <c r="F40" s="1162"/>
    </row>
    <row r="41" spans="1:6" s="1163" customFormat="1" ht="27">
      <c r="A41" s="1141">
        <v>8130</v>
      </c>
      <c r="B41" s="1151" t="s">
        <v>1092</v>
      </c>
      <c r="C41" s="1159" t="s">
        <v>1093</v>
      </c>
      <c r="D41" s="1160">
        <f>F41</f>
        <v>0</v>
      </c>
      <c r="E41" s="1156" t="s">
        <v>1081</v>
      </c>
      <c r="F41" s="1162">
        <f>F43+F44</f>
        <v>0</v>
      </c>
    </row>
    <row r="42" spans="1:6" s="1163" customFormat="1" ht="13.5">
      <c r="A42" s="1141"/>
      <c r="B42" s="1164" t="s">
        <v>822</v>
      </c>
      <c r="C42" s="1159"/>
      <c r="D42" s="1160"/>
      <c r="E42" s="1161"/>
      <c r="F42" s="1162"/>
    </row>
    <row r="43" spans="1:6" s="1163" customFormat="1" ht="13.5">
      <c r="A43" s="1141">
        <v>8131</v>
      </c>
      <c r="B43" s="1164" t="s">
        <v>1094</v>
      </c>
      <c r="C43" s="1159"/>
      <c r="D43" s="1160"/>
      <c r="E43" s="1156" t="s">
        <v>1081</v>
      </c>
      <c r="F43" s="1162"/>
    </row>
    <row r="44" spans="1:6" s="1163" customFormat="1" ht="14.25" thickBot="1">
      <c r="A44" s="1165">
        <v>8132</v>
      </c>
      <c r="B44" s="1166" t="s">
        <v>1095</v>
      </c>
      <c r="C44" s="1167"/>
      <c r="D44" s="1168"/>
      <c r="E44" s="1169" t="s">
        <v>1081</v>
      </c>
      <c r="F44" s="1170"/>
    </row>
    <row r="45" spans="1:6" s="1163" customFormat="1" ht="27">
      <c r="A45" s="1141">
        <v>8140</v>
      </c>
      <c r="B45" s="1151" t="s">
        <v>1096</v>
      </c>
      <c r="C45" s="1159"/>
      <c r="D45" s="1160">
        <f>E45+F45</f>
        <v>0</v>
      </c>
      <c r="E45" s="1161">
        <f>E47+E51</f>
        <v>0</v>
      </c>
      <c r="F45" s="1161">
        <f>F47+F51</f>
        <v>0</v>
      </c>
    </row>
    <row r="46" spans="1:6" s="1163" customFormat="1" ht="13.5">
      <c r="A46" s="1150"/>
      <c r="B46" s="1157" t="s">
        <v>822</v>
      </c>
      <c r="C46" s="1159"/>
      <c r="D46" s="1160"/>
      <c r="E46" s="1161"/>
      <c r="F46" s="1162"/>
    </row>
    <row r="47" spans="1:6" s="1163" customFormat="1" ht="27">
      <c r="A47" s="1141">
        <v>8141</v>
      </c>
      <c r="B47" s="1151" t="s">
        <v>1097</v>
      </c>
      <c r="C47" s="1159" t="s">
        <v>1089</v>
      </c>
      <c r="D47" s="1160">
        <f>E47+F47</f>
        <v>0</v>
      </c>
      <c r="E47" s="1161">
        <f>E49+E50</f>
        <v>0</v>
      </c>
      <c r="F47" s="1161">
        <f>F50</f>
        <v>0</v>
      </c>
    </row>
    <row r="48" spans="1:6" s="1163" customFormat="1" ht="14.25" thickBot="1">
      <c r="A48" s="1141"/>
      <c r="B48" s="1164" t="s">
        <v>822</v>
      </c>
      <c r="C48" s="1171"/>
      <c r="D48" s="1160"/>
      <c r="E48" s="1161"/>
      <c r="F48" s="1162"/>
    </row>
    <row r="49" spans="1:9" s="1163" customFormat="1" ht="13.5">
      <c r="A49" s="1129">
        <v>8142</v>
      </c>
      <c r="B49" s="1172" t="s">
        <v>1098</v>
      </c>
      <c r="C49" s="1173"/>
      <c r="D49" s="1174"/>
      <c r="E49" s="1175"/>
      <c r="F49" s="1176" t="s">
        <v>1081</v>
      </c>
    </row>
    <row r="50" spans="1:9" s="1163" customFormat="1" ht="14.25" thickBot="1">
      <c r="A50" s="1165">
        <v>8143</v>
      </c>
      <c r="B50" s="1166" t="s">
        <v>1099</v>
      </c>
      <c r="C50" s="1177"/>
      <c r="D50" s="1168"/>
      <c r="E50" s="1178"/>
      <c r="F50" s="1170"/>
    </row>
    <row r="51" spans="1:9" s="1163" customFormat="1" ht="27">
      <c r="A51" s="1129">
        <v>8150</v>
      </c>
      <c r="B51" s="1179" t="s">
        <v>1100</v>
      </c>
      <c r="C51" s="1180" t="s">
        <v>1093</v>
      </c>
      <c r="D51" s="1174">
        <f>E51+F51</f>
        <v>0</v>
      </c>
      <c r="E51" s="1175">
        <f>E53+E54</f>
        <v>0</v>
      </c>
      <c r="F51" s="1175">
        <f>F54</f>
        <v>0</v>
      </c>
    </row>
    <row r="52" spans="1:9" s="1163" customFormat="1" ht="13.5">
      <c r="A52" s="1141"/>
      <c r="B52" s="1164" t="s">
        <v>822</v>
      </c>
      <c r="C52" s="1181"/>
      <c r="D52" s="1160"/>
      <c r="E52" s="1161"/>
      <c r="F52" s="1162"/>
    </row>
    <row r="53" spans="1:9" s="1163" customFormat="1" ht="13.5">
      <c r="A53" s="1141">
        <v>8151</v>
      </c>
      <c r="B53" s="1164" t="s">
        <v>1094</v>
      </c>
      <c r="C53" s="1181"/>
      <c r="D53" s="1160"/>
      <c r="E53" s="1161"/>
      <c r="F53" s="1182" t="s">
        <v>17</v>
      </c>
    </row>
    <row r="54" spans="1:9" s="1163" customFormat="1" ht="14.25" thickBot="1">
      <c r="A54" s="1183">
        <v>8152</v>
      </c>
      <c r="B54" s="1184" t="s">
        <v>1101</v>
      </c>
      <c r="C54" s="1185"/>
      <c r="D54" s="1186"/>
      <c r="E54" s="1187"/>
      <c r="F54" s="1188"/>
    </row>
    <row r="55" spans="1:9" s="1163" customFormat="1" ht="41.25" thickBot="1">
      <c r="A55" s="1189">
        <v>8160</v>
      </c>
      <c r="B55" s="1190" t="s">
        <v>1102</v>
      </c>
      <c r="C55" s="1191"/>
      <c r="D55" s="1192">
        <f>E55+F55</f>
        <v>183079.76810000002</v>
      </c>
      <c r="E55" s="1193">
        <f>E62+E66+E77+E78</f>
        <v>5409.3303000000014</v>
      </c>
      <c r="F55" s="1194">
        <f>F57+F62+F66+F77+F78</f>
        <v>177670.43780000001</v>
      </c>
    </row>
    <row r="56" spans="1:9" s="1163" customFormat="1" ht="14.25" thickBot="1">
      <c r="A56" s="1195"/>
      <c r="B56" s="1196" t="s">
        <v>191</v>
      </c>
      <c r="C56" s="1197"/>
      <c r="D56" s="1198"/>
      <c r="E56" s="1199"/>
      <c r="F56" s="1200"/>
    </row>
    <row r="57" spans="1:9" s="1134" customFormat="1" ht="41.25" thickBot="1">
      <c r="A57" s="1189">
        <v>8161</v>
      </c>
      <c r="B57" s="1201" t="s">
        <v>1103</v>
      </c>
      <c r="C57" s="1191"/>
      <c r="D57" s="1202">
        <f>F57</f>
        <v>0</v>
      </c>
      <c r="E57" s="1203" t="s">
        <v>1081</v>
      </c>
      <c r="F57" s="1204">
        <f>F59+F60+F61</f>
        <v>0</v>
      </c>
    </row>
    <row r="58" spans="1:9" s="1134" customFormat="1" ht="14.25">
      <c r="A58" s="1135"/>
      <c r="B58" s="1205" t="s">
        <v>822</v>
      </c>
      <c r="C58" s="1206"/>
      <c r="D58" s="1207"/>
      <c r="E58" s="1208"/>
      <c r="F58" s="1209"/>
    </row>
    <row r="59" spans="1:9" ht="54.75" thickBot="1">
      <c r="A59" s="1141">
        <v>8162</v>
      </c>
      <c r="B59" s="1164" t="s">
        <v>1104</v>
      </c>
      <c r="C59" s="1181" t="s">
        <v>1105</v>
      </c>
      <c r="D59" s="1147">
        <f>F59</f>
        <v>0</v>
      </c>
      <c r="E59" s="1210" t="s">
        <v>1081</v>
      </c>
      <c r="F59" s="1149"/>
    </row>
    <row r="60" spans="1:9" s="1134" customFormat="1" ht="122.25" thickBot="1">
      <c r="A60" s="1211">
        <v>8163</v>
      </c>
      <c r="B60" s="1212" t="s">
        <v>1106</v>
      </c>
      <c r="C60" s="1181" t="s">
        <v>1105</v>
      </c>
      <c r="D60" s="1147">
        <f>F60</f>
        <v>0</v>
      </c>
      <c r="E60" s="1203" t="s">
        <v>1081</v>
      </c>
      <c r="F60" s="1204"/>
    </row>
    <row r="61" spans="1:9" ht="27.75" thickBot="1">
      <c r="A61" s="1183">
        <v>8164</v>
      </c>
      <c r="B61" s="1184" t="s">
        <v>1107</v>
      </c>
      <c r="C61" s="1185" t="s">
        <v>1108</v>
      </c>
      <c r="D61" s="1147">
        <f>F61</f>
        <v>0</v>
      </c>
      <c r="E61" s="1213" t="s">
        <v>1081</v>
      </c>
      <c r="F61" s="1214"/>
    </row>
    <row r="62" spans="1:9" s="1134" customFormat="1" ht="27.75" thickBot="1">
      <c r="A62" s="1189">
        <v>8170</v>
      </c>
      <c r="B62" s="1201" t="s">
        <v>1109</v>
      </c>
      <c r="C62" s="1191"/>
      <c r="D62" s="1215">
        <f>E62+F62</f>
        <v>0</v>
      </c>
      <c r="E62" s="1203">
        <f>E64+E65</f>
        <v>0</v>
      </c>
      <c r="F62" s="1203">
        <f>F64+F65</f>
        <v>0</v>
      </c>
      <c r="I62" s="1134" t="s">
        <v>1076</v>
      </c>
    </row>
    <row r="63" spans="1:9" s="1134" customFormat="1" ht="14.25">
      <c r="A63" s="1135"/>
      <c r="B63" s="1205" t="s">
        <v>822</v>
      </c>
      <c r="C63" s="1206"/>
      <c r="D63" s="1216"/>
      <c r="E63" s="1208"/>
      <c r="F63" s="1217"/>
    </row>
    <row r="64" spans="1:9" ht="40.5">
      <c r="A64" s="1141">
        <v>8171</v>
      </c>
      <c r="B64" s="1164" t="s">
        <v>1110</v>
      </c>
      <c r="C64" s="1181" t="s">
        <v>1111</v>
      </c>
      <c r="D64" s="1147">
        <f>E64+F64</f>
        <v>0</v>
      </c>
      <c r="E64" s="1210"/>
      <c r="F64" s="1149"/>
    </row>
    <row r="65" spans="1:10" ht="14.25" thickBot="1">
      <c r="A65" s="1141">
        <v>8172</v>
      </c>
      <c r="B65" s="1158" t="s">
        <v>1112</v>
      </c>
      <c r="C65" s="1181" t="s">
        <v>1113</v>
      </c>
      <c r="D65" s="1147">
        <f>E65+F65</f>
        <v>0</v>
      </c>
      <c r="E65" s="1210"/>
      <c r="F65" s="1149"/>
    </row>
    <row r="66" spans="1:10" s="1134" customFormat="1" ht="41.25" thickBot="1">
      <c r="A66" s="1189">
        <v>8190</v>
      </c>
      <c r="B66" s="1218" t="s">
        <v>1114</v>
      </c>
      <c r="C66" s="1219"/>
      <c r="D66" s="1220">
        <f>E66+F66</f>
        <v>183079.76810000002</v>
      </c>
      <c r="E66" s="1221">
        <f>E68-E71</f>
        <v>5409.3303000000014</v>
      </c>
      <c r="F66" s="1222">
        <f>F72</f>
        <v>177670.43780000001</v>
      </c>
    </row>
    <row r="67" spans="1:10" s="1134" customFormat="1" ht="14.25">
      <c r="A67" s="1195"/>
      <c r="B67" s="1157" t="s">
        <v>694</v>
      </c>
      <c r="C67" s="1223"/>
      <c r="D67" s="1224"/>
      <c r="E67" s="1225"/>
      <c r="F67" s="1226"/>
    </row>
    <row r="68" spans="1:10" ht="40.5">
      <c r="A68" s="1227">
        <v>8191</v>
      </c>
      <c r="B68" s="1205" t="s">
        <v>1115</v>
      </c>
      <c r="C68" s="1228">
        <v>9320</v>
      </c>
      <c r="D68" s="1229">
        <f>E68</f>
        <v>112308.6275</v>
      </c>
      <c r="E68" s="1230">
        <v>112308.6275</v>
      </c>
      <c r="F68" s="1231" t="s">
        <v>17</v>
      </c>
    </row>
    <row r="69" spans="1:10" ht="13.5">
      <c r="A69" s="1150"/>
      <c r="B69" s="1157" t="s">
        <v>194</v>
      </c>
      <c r="C69" s="1232"/>
      <c r="D69" s="1233"/>
      <c r="E69" s="1234"/>
      <c r="F69" s="1037"/>
    </row>
    <row r="70" spans="1:10" ht="67.5">
      <c r="A70" s="1150">
        <v>8192</v>
      </c>
      <c r="B70" s="1164" t="s">
        <v>1116</v>
      </c>
      <c r="C70" s="1232"/>
      <c r="D70" s="1144">
        <f>E70</f>
        <v>5409.3302999999996</v>
      </c>
      <c r="E70" s="1235">
        <v>5409.3302999999996</v>
      </c>
      <c r="F70" s="1236" t="s">
        <v>1081</v>
      </c>
    </row>
    <row r="71" spans="1:10" ht="40.5">
      <c r="A71" s="1150">
        <v>8193</v>
      </c>
      <c r="B71" s="1164" t="s">
        <v>1117</v>
      </c>
      <c r="C71" s="1232"/>
      <c r="D71" s="1144">
        <f>E71</f>
        <v>106899.2972</v>
      </c>
      <c r="E71" s="1237">
        <f>E68-E70</f>
        <v>106899.2972</v>
      </c>
      <c r="F71" s="1236" t="s">
        <v>17</v>
      </c>
    </row>
    <row r="72" spans="1:10" ht="40.5">
      <c r="A72" s="1150">
        <v>8194</v>
      </c>
      <c r="B72" s="1238" t="s">
        <v>1118</v>
      </c>
      <c r="C72" s="1239">
        <v>9330</v>
      </c>
      <c r="D72" s="1240">
        <f>F72</f>
        <v>177670.43780000001</v>
      </c>
      <c r="E72" s="1241" t="s">
        <v>1081</v>
      </c>
      <c r="F72" s="1242">
        <f>F74+F75</f>
        <v>177670.43780000001</v>
      </c>
    </row>
    <row r="73" spans="1:10" ht="13.5">
      <c r="A73" s="1150"/>
      <c r="B73" s="1157" t="s">
        <v>194</v>
      </c>
      <c r="C73" s="1239"/>
      <c r="D73" s="1243"/>
      <c r="E73" s="1241"/>
      <c r="F73" s="1244"/>
    </row>
    <row r="74" spans="1:10" ht="54">
      <c r="A74" s="1150">
        <v>8195</v>
      </c>
      <c r="B74" s="1164" t="s">
        <v>1119</v>
      </c>
      <c r="C74" s="1239"/>
      <c r="D74" s="1240">
        <f>F74</f>
        <v>70771.140499999994</v>
      </c>
      <c r="E74" s="1241" t="s">
        <v>1081</v>
      </c>
      <c r="F74" s="1242">
        <v>70771.140499999994</v>
      </c>
      <c r="G74" s="1245"/>
      <c r="H74" s="1245"/>
      <c r="J74" s="1245"/>
    </row>
    <row r="75" spans="1:10" ht="54">
      <c r="A75" s="1246">
        <v>8196</v>
      </c>
      <c r="B75" s="1164" t="s">
        <v>1120</v>
      </c>
      <c r="C75" s="1239"/>
      <c r="D75" s="1240">
        <f>F75</f>
        <v>106899.29730000001</v>
      </c>
      <c r="E75" s="1237" t="s">
        <v>1081</v>
      </c>
      <c r="F75" s="1242">
        <v>106899.29730000001</v>
      </c>
    </row>
    <row r="76" spans="1:10" ht="40.5">
      <c r="A76" s="1150">
        <v>8197</v>
      </c>
      <c r="B76" s="1247" t="s">
        <v>1121</v>
      </c>
      <c r="C76" s="1248"/>
      <c r="D76" s="1249" t="s">
        <v>1081</v>
      </c>
      <c r="E76" s="1250" t="s">
        <v>1081</v>
      </c>
      <c r="F76" s="1251" t="s">
        <v>1081</v>
      </c>
    </row>
    <row r="77" spans="1:10" ht="54">
      <c r="A77" s="1150">
        <v>8198</v>
      </c>
      <c r="B77" s="1252" t="s">
        <v>1122</v>
      </c>
      <c r="C77" s="1253"/>
      <c r="D77" s="1249" t="s">
        <v>1081</v>
      </c>
      <c r="E77" s="1254"/>
      <c r="F77" s="1037"/>
    </row>
    <row r="78" spans="1:10" ht="67.5">
      <c r="A78" s="1150">
        <v>8199</v>
      </c>
      <c r="B78" s="1255" t="s">
        <v>1123</v>
      </c>
      <c r="C78" s="1253"/>
      <c r="D78" s="1243"/>
      <c r="E78" s="1254"/>
      <c r="F78" s="1037"/>
    </row>
    <row r="79" spans="1:10" ht="40.5">
      <c r="A79" s="1150" t="s">
        <v>1124</v>
      </c>
      <c r="B79" s="1256" t="s">
        <v>1125</v>
      </c>
      <c r="C79" s="1253"/>
      <c r="D79" s="1240">
        <f>F79</f>
        <v>0</v>
      </c>
      <c r="E79" s="1250" t="s">
        <v>1081</v>
      </c>
      <c r="F79" s="1032">
        <v>0</v>
      </c>
    </row>
    <row r="80" spans="1:10" ht="27">
      <c r="A80" s="1150">
        <v>8200</v>
      </c>
      <c r="B80" s="1142" t="s">
        <v>1126</v>
      </c>
      <c r="C80" s="1232"/>
      <c r="D80" s="1233">
        <f>E80+F80</f>
        <v>0</v>
      </c>
      <c r="E80" s="1234">
        <f>E82</f>
        <v>0</v>
      </c>
      <c r="F80" s="1234">
        <f>F82</f>
        <v>0</v>
      </c>
    </row>
    <row r="81" spans="1:6" ht="13.5">
      <c r="A81" s="1150"/>
      <c r="B81" s="1146" t="s">
        <v>191</v>
      </c>
      <c r="C81" s="1232"/>
      <c r="D81" s="1233"/>
      <c r="E81" s="1234"/>
      <c r="F81" s="1037"/>
    </row>
    <row r="82" spans="1:6" ht="27">
      <c r="A82" s="1150">
        <v>8210</v>
      </c>
      <c r="B82" s="1257" t="s">
        <v>1127</v>
      </c>
      <c r="C82" s="1232"/>
      <c r="D82" s="1233">
        <f>E82+F82</f>
        <v>0</v>
      </c>
      <c r="E82" s="1254">
        <f>E88</f>
        <v>0</v>
      </c>
      <c r="F82" s="1037">
        <f>F84+F88</f>
        <v>0</v>
      </c>
    </row>
    <row r="83" spans="1:6" ht="13.5">
      <c r="A83" s="1141"/>
      <c r="B83" s="1164" t="s">
        <v>191</v>
      </c>
      <c r="C83" s="1232"/>
      <c r="D83" s="1233"/>
      <c r="E83" s="1254"/>
      <c r="F83" s="1037"/>
    </row>
    <row r="84" spans="1:6" ht="40.5">
      <c r="A84" s="1150">
        <v>8211</v>
      </c>
      <c r="B84" s="1155" t="s">
        <v>1128</v>
      </c>
      <c r="C84" s="1232"/>
      <c r="D84" s="1233">
        <f>F84</f>
        <v>0</v>
      </c>
      <c r="E84" s="1241" t="s">
        <v>1081</v>
      </c>
      <c r="F84" s="1037">
        <f>F86+F87</f>
        <v>0</v>
      </c>
    </row>
    <row r="85" spans="1:6" ht="13.5">
      <c r="A85" s="1150"/>
      <c r="B85" s="1157" t="s">
        <v>194</v>
      </c>
      <c r="C85" s="1232"/>
      <c r="D85" s="1233"/>
      <c r="E85" s="1241"/>
      <c r="F85" s="1037"/>
    </row>
    <row r="86" spans="1:6" ht="15" customHeight="1">
      <c r="A86" s="1150">
        <v>8212</v>
      </c>
      <c r="B86" s="1158" t="s">
        <v>1082</v>
      </c>
      <c r="C86" s="1181" t="s">
        <v>1129</v>
      </c>
      <c r="D86" s="1233">
        <f>F86</f>
        <v>0</v>
      </c>
      <c r="E86" s="1241" t="s">
        <v>1081</v>
      </c>
      <c r="F86" s="1037"/>
    </row>
    <row r="87" spans="1:6" ht="15" customHeight="1">
      <c r="A87" s="1150">
        <v>8213</v>
      </c>
      <c r="B87" s="1158" t="s">
        <v>1084</v>
      </c>
      <c r="C87" s="1181" t="s">
        <v>1130</v>
      </c>
      <c r="D87" s="1233">
        <f>F87</f>
        <v>0</v>
      </c>
      <c r="E87" s="1241" t="s">
        <v>1081</v>
      </c>
      <c r="F87" s="1037"/>
    </row>
    <row r="88" spans="1:6" s="1259" customFormat="1" ht="40.5">
      <c r="A88" s="1150">
        <v>8220</v>
      </c>
      <c r="B88" s="1155" t="s">
        <v>1131</v>
      </c>
      <c r="C88" s="1232"/>
      <c r="D88" s="1233">
        <f>E88+F88</f>
        <v>0</v>
      </c>
      <c r="E88" s="1258">
        <f>E94</f>
        <v>0</v>
      </c>
      <c r="F88" s="1037">
        <f>F92+F94</f>
        <v>0</v>
      </c>
    </row>
    <row r="89" spans="1:6" s="1259" customFormat="1" ht="13.5">
      <c r="A89" s="1150"/>
      <c r="B89" s="1157" t="s">
        <v>191</v>
      </c>
      <c r="C89" s="1232"/>
      <c r="D89" s="1233"/>
      <c r="E89" s="1258"/>
      <c r="F89" s="1037"/>
    </row>
    <row r="90" spans="1:6" s="1259" customFormat="1" ht="13.5">
      <c r="A90" s="1150">
        <v>8221</v>
      </c>
      <c r="B90" s="1155" t="s">
        <v>1132</v>
      </c>
      <c r="C90" s="1232"/>
      <c r="D90" s="1233">
        <f>F90</f>
        <v>0</v>
      </c>
      <c r="E90" s="1241" t="s">
        <v>1081</v>
      </c>
      <c r="F90" s="1037">
        <f>F92+F93</f>
        <v>0</v>
      </c>
    </row>
    <row r="91" spans="1:6" s="1259" customFormat="1" ht="15.75" customHeight="1">
      <c r="A91" s="1150"/>
      <c r="B91" s="1157" t="s">
        <v>822</v>
      </c>
      <c r="C91" s="1232"/>
      <c r="D91" s="1233"/>
      <c r="E91" s="1241"/>
      <c r="F91" s="1037"/>
    </row>
    <row r="92" spans="1:6" s="1259" customFormat="1" ht="13.5">
      <c r="A92" s="1141">
        <v>8222</v>
      </c>
      <c r="B92" s="1164" t="s">
        <v>1133</v>
      </c>
      <c r="C92" s="1181" t="s">
        <v>1134</v>
      </c>
      <c r="D92" s="1233">
        <f>F92</f>
        <v>0</v>
      </c>
      <c r="E92" s="1241" t="s">
        <v>1081</v>
      </c>
      <c r="F92" s="1037"/>
    </row>
    <row r="93" spans="1:6" s="1259" customFormat="1" ht="27">
      <c r="A93" s="1141">
        <v>8230</v>
      </c>
      <c r="B93" s="1164" t="s">
        <v>1135</v>
      </c>
      <c r="C93" s="1181" t="s">
        <v>1136</v>
      </c>
      <c r="D93" s="1233">
        <f>F93</f>
        <v>0</v>
      </c>
      <c r="E93" s="1241" t="s">
        <v>1081</v>
      </c>
      <c r="F93" s="1037"/>
    </row>
    <row r="94" spans="1:6" s="1259" customFormat="1" ht="27">
      <c r="A94" s="1141">
        <v>8240</v>
      </c>
      <c r="B94" s="1155" t="s">
        <v>1137</v>
      </c>
      <c r="C94" s="1232"/>
      <c r="D94" s="1233">
        <f>E94+F94</f>
        <v>0</v>
      </c>
      <c r="E94" s="1258">
        <f>E96+E97</f>
        <v>0</v>
      </c>
      <c r="F94" s="1258">
        <f>F96+F97</f>
        <v>0</v>
      </c>
    </row>
    <row r="95" spans="1:6" s="1259" customFormat="1" ht="13.5">
      <c r="A95" s="1150"/>
      <c r="B95" s="1157" t="s">
        <v>822</v>
      </c>
      <c r="C95" s="1232"/>
      <c r="D95" s="1233"/>
      <c r="E95" s="1258"/>
      <c r="F95" s="1037"/>
    </row>
    <row r="96" spans="1:6" s="1259" customFormat="1" ht="15.75" customHeight="1">
      <c r="A96" s="1141">
        <v>8241</v>
      </c>
      <c r="B96" s="1164" t="s">
        <v>1138</v>
      </c>
      <c r="C96" s="1181" t="s">
        <v>1134</v>
      </c>
      <c r="D96" s="1233">
        <f>E96+F96</f>
        <v>0</v>
      </c>
      <c r="E96" s="1234"/>
      <c r="F96" s="1037"/>
    </row>
    <row r="97" spans="1:6" s="1259" customFormat="1" ht="27.75" thickBot="1">
      <c r="A97" s="1165">
        <v>8250</v>
      </c>
      <c r="B97" s="1166" t="s">
        <v>1139</v>
      </c>
      <c r="C97" s="1260" t="s">
        <v>1136</v>
      </c>
      <c r="D97" s="1261">
        <f>E97+F97</f>
        <v>0</v>
      </c>
      <c r="E97" s="1262"/>
      <c r="F97" s="1263"/>
    </row>
    <row r="98" spans="1:6">
      <c r="B98" s="1264"/>
    </row>
    <row r="99" spans="1:6">
      <c r="B99" s="1264"/>
    </row>
    <row r="100" spans="1:6">
      <c r="B100" s="1264"/>
    </row>
    <row r="101" spans="1:6">
      <c r="B101" s="1264"/>
    </row>
    <row r="102" spans="1:6">
      <c r="B102" s="1264"/>
    </row>
    <row r="103" spans="1:6">
      <c r="B103" s="1264"/>
    </row>
    <row r="104" spans="1:6">
      <c r="B104" s="1264"/>
    </row>
    <row r="105" spans="1:6">
      <c r="B105" s="1264"/>
    </row>
    <row r="106" spans="1:6">
      <c r="B106" s="1264"/>
    </row>
    <row r="107" spans="1:6">
      <c r="B107" s="1264"/>
    </row>
    <row r="108" spans="1:6">
      <c r="B108" s="1264"/>
    </row>
    <row r="109" spans="1:6">
      <c r="B109" s="1264"/>
    </row>
    <row r="110" spans="1:6">
      <c r="B110" s="1264"/>
    </row>
    <row r="111" spans="1:6">
      <c r="B111" s="1264"/>
    </row>
    <row r="112" spans="1:6">
      <c r="B112" s="1264"/>
    </row>
    <row r="113" spans="2:2">
      <c r="B113" s="1264"/>
    </row>
    <row r="114" spans="2:2">
      <c r="B114" s="1264"/>
    </row>
    <row r="115" spans="2:2">
      <c r="B115" s="1264"/>
    </row>
    <row r="116" spans="2:2">
      <c r="B116" s="1264"/>
    </row>
    <row r="117" spans="2:2">
      <c r="B117" s="1264"/>
    </row>
    <row r="118" spans="2:2">
      <c r="B118" s="1264"/>
    </row>
    <row r="119" spans="2:2">
      <c r="B119" s="1264"/>
    </row>
    <row r="120" spans="2:2">
      <c r="B120" s="1264"/>
    </row>
    <row r="121" spans="2:2">
      <c r="B121" s="1264"/>
    </row>
    <row r="122" spans="2:2">
      <c r="B122" s="1264"/>
    </row>
    <row r="123" spans="2:2">
      <c r="B123" s="1264"/>
    </row>
    <row r="124" spans="2:2">
      <c r="B124" s="1264"/>
    </row>
    <row r="125" spans="2:2">
      <c r="B125" s="1264"/>
    </row>
    <row r="126" spans="2:2">
      <c r="B126" s="1264"/>
    </row>
    <row r="127" spans="2:2">
      <c r="B127" s="1264"/>
    </row>
    <row r="128" spans="2:2">
      <c r="B128" s="1264"/>
    </row>
    <row r="129" spans="2:2">
      <c r="B129" s="1264"/>
    </row>
    <row r="130" spans="2:2">
      <c r="B130" s="1264"/>
    </row>
    <row r="131" spans="2:2">
      <c r="B131" s="1264"/>
    </row>
    <row r="132" spans="2:2">
      <c r="B132" s="1264"/>
    </row>
    <row r="133" spans="2:2">
      <c r="B133" s="1264"/>
    </row>
    <row r="134" spans="2:2">
      <c r="B134" s="1264"/>
    </row>
    <row r="135" spans="2:2">
      <c r="B135" s="1264"/>
    </row>
    <row r="136" spans="2:2">
      <c r="B136" s="1264"/>
    </row>
    <row r="137" spans="2:2">
      <c r="B137" s="1264"/>
    </row>
    <row r="138" spans="2:2">
      <c r="B138" s="1264"/>
    </row>
    <row r="139" spans="2:2">
      <c r="B139" s="1264"/>
    </row>
    <row r="140" spans="2:2">
      <c r="B140" s="1264"/>
    </row>
    <row r="141" spans="2:2">
      <c r="B141" s="1264"/>
    </row>
    <row r="142" spans="2:2">
      <c r="B142" s="1264"/>
    </row>
    <row r="143" spans="2:2">
      <c r="B143" s="1264"/>
    </row>
    <row r="144" spans="2:2">
      <c r="B144" s="1264"/>
    </row>
    <row r="145" spans="2:2">
      <c r="B145" s="1264"/>
    </row>
    <row r="146" spans="2:2">
      <c r="B146" s="1264"/>
    </row>
    <row r="147" spans="2:2">
      <c r="B147" s="1264"/>
    </row>
    <row r="148" spans="2:2">
      <c r="B148" s="1264"/>
    </row>
    <row r="149" spans="2:2">
      <c r="B149" s="1264"/>
    </row>
    <row r="150" spans="2:2">
      <c r="B150" s="1264"/>
    </row>
    <row r="151" spans="2:2">
      <c r="B151" s="1264"/>
    </row>
    <row r="152" spans="2:2">
      <c r="B152" s="1264"/>
    </row>
    <row r="153" spans="2:2">
      <c r="B153" s="1264"/>
    </row>
    <row r="154" spans="2:2">
      <c r="B154" s="1264"/>
    </row>
    <row r="155" spans="2:2">
      <c r="B155" s="1264"/>
    </row>
    <row r="156" spans="2:2">
      <c r="B156" s="1264"/>
    </row>
    <row r="157" spans="2:2">
      <c r="B157" s="1264"/>
    </row>
    <row r="158" spans="2:2">
      <c r="B158" s="1264"/>
    </row>
    <row r="159" spans="2:2">
      <c r="B159" s="1264"/>
    </row>
    <row r="160" spans="2:2">
      <c r="B160" s="1264"/>
    </row>
    <row r="161" spans="2:2">
      <c r="B161" s="1264"/>
    </row>
    <row r="162" spans="2:2">
      <c r="B162" s="1264"/>
    </row>
    <row r="163" spans="2:2">
      <c r="B163" s="1264"/>
    </row>
    <row r="164" spans="2:2">
      <c r="B164" s="1264"/>
    </row>
    <row r="165" spans="2:2">
      <c r="B165" s="1264"/>
    </row>
    <row r="166" spans="2:2">
      <c r="B166" s="1264"/>
    </row>
    <row r="167" spans="2:2">
      <c r="B167" s="1264"/>
    </row>
    <row r="168" spans="2:2">
      <c r="B168" s="1264"/>
    </row>
    <row r="169" spans="2:2">
      <c r="B169" s="1264"/>
    </row>
    <row r="170" spans="2:2">
      <c r="B170" s="1264"/>
    </row>
    <row r="171" spans="2:2">
      <c r="B171" s="1264"/>
    </row>
    <row r="172" spans="2:2">
      <c r="B172" s="1264"/>
    </row>
    <row r="173" spans="2:2">
      <c r="B173" s="1264"/>
    </row>
    <row r="174" spans="2:2">
      <c r="B174" s="1264"/>
    </row>
    <row r="175" spans="2:2">
      <c r="B175" s="1264"/>
    </row>
    <row r="176" spans="2:2">
      <c r="B176" s="1264"/>
    </row>
    <row r="177" spans="2:2">
      <c r="B177" s="1264"/>
    </row>
    <row r="178" spans="2:2">
      <c r="B178" s="1264"/>
    </row>
    <row r="179" spans="2:2">
      <c r="B179" s="1264"/>
    </row>
    <row r="180" spans="2:2">
      <c r="B180" s="1264"/>
    </row>
    <row r="181" spans="2:2">
      <c r="B181" s="1264"/>
    </row>
    <row r="182" spans="2:2">
      <c r="B182" s="1264"/>
    </row>
    <row r="183" spans="2:2">
      <c r="B183" s="1264"/>
    </row>
    <row r="184" spans="2:2">
      <c r="B184" s="1264"/>
    </row>
    <row r="185" spans="2:2">
      <c r="B185" s="1264"/>
    </row>
    <row r="186" spans="2:2">
      <c r="B186" s="1264"/>
    </row>
    <row r="187" spans="2:2">
      <c r="B187" s="1264"/>
    </row>
    <row r="188" spans="2:2">
      <c r="B188" s="1264"/>
    </row>
    <row r="189" spans="2:2">
      <c r="B189" s="1264"/>
    </row>
    <row r="190" spans="2:2">
      <c r="B190" s="1264"/>
    </row>
    <row r="191" spans="2:2">
      <c r="B191" s="1264"/>
    </row>
    <row r="192" spans="2:2">
      <c r="B192" s="1264"/>
    </row>
    <row r="193" spans="2:2">
      <c r="B193" s="1264"/>
    </row>
    <row r="194" spans="2:2">
      <c r="B194" s="1264"/>
    </row>
    <row r="195" spans="2:2">
      <c r="B195" s="1264"/>
    </row>
    <row r="196" spans="2:2">
      <c r="B196" s="1264"/>
    </row>
    <row r="197" spans="2:2">
      <c r="B197" s="1264"/>
    </row>
    <row r="198" spans="2:2">
      <c r="B198" s="1264"/>
    </row>
    <row r="199" spans="2:2">
      <c r="B199" s="1264"/>
    </row>
    <row r="200" spans="2:2">
      <c r="B200" s="1264"/>
    </row>
    <row r="201" spans="2:2">
      <c r="B201" s="1264"/>
    </row>
    <row r="202" spans="2:2">
      <c r="B202" s="1264"/>
    </row>
    <row r="203" spans="2:2">
      <c r="B203" s="1264"/>
    </row>
    <row r="204" spans="2:2">
      <c r="B204" s="1264"/>
    </row>
    <row r="205" spans="2:2">
      <c r="B205" s="1264"/>
    </row>
    <row r="206" spans="2:2">
      <c r="B206" s="1264"/>
    </row>
    <row r="207" spans="2:2">
      <c r="B207" s="1264"/>
    </row>
    <row r="208" spans="2:2">
      <c r="B208" s="1264"/>
    </row>
    <row r="209" spans="2:2">
      <c r="B209" s="1264"/>
    </row>
    <row r="210" spans="2:2">
      <c r="B210" s="1264"/>
    </row>
    <row r="211" spans="2:2">
      <c r="B211" s="1264"/>
    </row>
    <row r="212" spans="2:2">
      <c r="B212" s="1264"/>
    </row>
    <row r="213" spans="2:2">
      <c r="B213" s="1264"/>
    </row>
    <row r="214" spans="2:2">
      <c r="B214" s="1264"/>
    </row>
    <row r="215" spans="2:2">
      <c r="B215" s="1264"/>
    </row>
    <row r="216" spans="2:2">
      <c r="B216" s="1264"/>
    </row>
    <row r="217" spans="2:2">
      <c r="B217" s="1264"/>
    </row>
    <row r="218" spans="2:2">
      <c r="B218" s="1264"/>
    </row>
    <row r="219" spans="2:2">
      <c r="B219" s="1264"/>
    </row>
    <row r="220" spans="2:2">
      <c r="B220" s="1264"/>
    </row>
    <row r="221" spans="2:2">
      <c r="B221" s="1264"/>
    </row>
    <row r="222" spans="2:2">
      <c r="B222" s="1264"/>
    </row>
    <row r="223" spans="2:2">
      <c r="B223" s="1264"/>
    </row>
    <row r="224" spans="2:2">
      <c r="B224" s="1264"/>
    </row>
    <row r="225" spans="2:2">
      <c r="B225" s="1264"/>
    </row>
    <row r="226" spans="2:2">
      <c r="B226" s="1264"/>
    </row>
    <row r="227" spans="2:2">
      <c r="B227" s="1264"/>
    </row>
    <row r="228" spans="2:2">
      <c r="B228" s="1264"/>
    </row>
    <row r="229" spans="2:2">
      <c r="B229" s="1264"/>
    </row>
    <row r="230" spans="2:2">
      <c r="B230" s="1264"/>
    </row>
    <row r="231" spans="2:2">
      <c r="B231" s="1264"/>
    </row>
    <row r="232" spans="2:2">
      <c r="B232" s="1264"/>
    </row>
    <row r="233" spans="2:2">
      <c r="B233" s="1264"/>
    </row>
    <row r="234" spans="2:2">
      <c r="B234" s="1264"/>
    </row>
    <row r="235" spans="2:2">
      <c r="B235" s="1264"/>
    </row>
    <row r="236" spans="2:2">
      <c r="B236" s="1264"/>
    </row>
    <row r="237" spans="2:2">
      <c r="B237" s="1264"/>
    </row>
    <row r="238" spans="2:2">
      <c r="B238" s="1264"/>
    </row>
    <row r="239" spans="2:2">
      <c r="B239" s="1264"/>
    </row>
    <row r="240" spans="2:2">
      <c r="B240" s="1264"/>
    </row>
    <row r="241" spans="2:2">
      <c r="B241" s="1264"/>
    </row>
    <row r="242" spans="2:2">
      <c r="B242" s="1264"/>
    </row>
    <row r="243" spans="2:2">
      <c r="B243" s="1264"/>
    </row>
    <row r="244" spans="2:2">
      <c r="B244" s="1264"/>
    </row>
    <row r="245" spans="2:2">
      <c r="B245" s="1264"/>
    </row>
    <row r="246" spans="2:2">
      <c r="B246" s="1264"/>
    </row>
    <row r="247" spans="2:2">
      <c r="B247" s="1264"/>
    </row>
    <row r="248" spans="2:2">
      <c r="B248" s="1264"/>
    </row>
    <row r="249" spans="2:2">
      <c r="B249" s="1264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8" sqref="E8"/>
    </sheetView>
  </sheetViews>
  <sheetFormatPr defaultRowHeight="12.75"/>
  <cols>
    <col min="1" max="1" width="5.85546875" style="989" customWidth="1"/>
    <col min="2" max="2" width="42.5703125" style="989" customWidth="1"/>
    <col min="3" max="3" width="6.28515625" style="1116" customWidth="1"/>
    <col min="4" max="4" width="14.42578125" style="989" customWidth="1"/>
    <col min="5" max="5" width="15.85546875" style="989" customWidth="1"/>
    <col min="6" max="6" width="14.5703125" style="989" customWidth="1"/>
    <col min="7" max="7" width="13" style="989" customWidth="1"/>
    <col min="8" max="8" width="12" style="989" bestFit="1" customWidth="1"/>
    <col min="9" max="9" width="13.5703125" style="989" customWidth="1"/>
    <col min="10" max="256" width="9.140625" style="989"/>
    <col min="257" max="257" width="5.85546875" style="989" customWidth="1"/>
    <col min="258" max="258" width="42.5703125" style="989" customWidth="1"/>
    <col min="259" max="259" width="6.28515625" style="989" customWidth="1"/>
    <col min="260" max="260" width="14.42578125" style="989" customWidth="1"/>
    <col min="261" max="261" width="15.85546875" style="989" customWidth="1"/>
    <col min="262" max="262" width="14.5703125" style="989" customWidth="1"/>
    <col min="263" max="263" width="13" style="989" customWidth="1"/>
    <col min="264" max="264" width="12" style="989" bestFit="1" customWidth="1"/>
    <col min="265" max="265" width="13.5703125" style="989" customWidth="1"/>
    <col min="266" max="512" width="9.140625" style="989"/>
    <col min="513" max="513" width="5.85546875" style="989" customWidth="1"/>
    <col min="514" max="514" width="42.5703125" style="989" customWidth="1"/>
    <col min="515" max="515" width="6.28515625" style="989" customWidth="1"/>
    <col min="516" max="516" width="14.42578125" style="989" customWidth="1"/>
    <col min="517" max="517" width="15.85546875" style="989" customWidth="1"/>
    <col min="518" max="518" width="14.5703125" style="989" customWidth="1"/>
    <col min="519" max="519" width="13" style="989" customWidth="1"/>
    <col min="520" max="520" width="12" style="989" bestFit="1" customWidth="1"/>
    <col min="521" max="521" width="13.5703125" style="989" customWidth="1"/>
    <col min="522" max="768" width="9.140625" style="989"/>
    <col min="769" max="769" width="5.85546875" style="989" customWidth="1"/>
    <col min="770" max="770" width="42.5703125" style="989" customWidth="1"/>
    <col min="771" max="771" width="6.28515625" style="989" customWidth="1"/>
    <col min="772" max="772" width="14.42578125" style="989" customWidth="1"/>
    <col min="773" max="773" width="15.85546875" style="989" customWidth="1"/>
    <col min="774" max="774" width="14.5703125" style="989" customWidth="1"/>
    <col min="775" max="775" width="13" style="989" customWidth="1"/>
    <col min="776" max="776" width="12" style="989" bestFit="1" customWidth="1"/>
    <col min="777" max="777" width="13.5703125" style="989" customWidth="1"/>
    <col min="778" max="1024" width="9.140625" style="989"/>
    <col min="1025" max="1025" width="5.85546875" style="989" customWidth="1"/>
    <col min="1026" max="1026" width="42.5703125" style="989" customWidth="1"/>
    <col min="1027" max="1027" width="6.28515625" style="989" customWidth="1"/>
    <col min="1028" max="1028" width="14.42578125" style="989" customWidth="1"/>
    <col min="1029" max="1029" width="15.85546875" style="989" customWidth="1"/>
    <col min="1030" max="1030" width="14.5703125" style="989" customWidth="1"/>
    <col min="1031" max="1031" width="13" style="989" customWidth="1"/>
    <col min="1032" max="1032" width="12" style="989" bestFit="1" customWidth="1"/>
    <col min="1033" max="1033" width="13.5703125" style="989" customWidth="1"/>
    <col min="1034" max="1280" width="9.140625" style="989"/>
    <col min="1281" max="1281" width="5.85546875" style="989" customWidth="1"/>
    <col min="1282" max="1282" width="42.5703125" style="989" customWidth="1"/>
    <col min="1283" max="1283" width="6.28515625" style="989" customWidth="1"/>
    <col min="1284" max="1284" width="14.42578125" style="989" customWidth="1"/>
    <col min="1285" max="1285" width="15.85546875" style="989" customWidth="1"/>
    <col min="1286" max="1286" width="14.5703125" style="989" customWidth="1"/>
    <col min="1287" max="1287" width="13" style="989" customWidth="1"/>
    <col min="1288" max="1288" width="12" style="989" bestFit="1" customWidth="1"/>
    <col min="1289" max="1289" width="13.5703125" style="989" customWidth="1"/>
    <col min="1290" max="1536" width="9.140625" style="989"/>
    <col min="1537" max="1537" width="5.85546875" style="989" customWidth="1"/>
    <col min="1538" max="1538" width="42.5703125" style="989" customWidth="1"/>
    <col min="1539" max="1539" width="6.28515625" style="989" customWidth="1"/>
    <col min="1540" max="1540" width="14.42578125" style="989" customWidth="1"/>
    <col min="1541" max="1541" width="15.85546875" style="989" customWidth="1"/>
    <col min="1542" max="1542" width="14.5703125" style="989" customWidth="1"/>
    <col min="1543" max="1543" width="13" style="989" customWidth="1"/>
    <col min="1544" max="1544" width="12" style="989" bestFit="1" customWidth="1"/>
    <col min="1545" max="1545" width="13.5703125" style="989" customWidth="1"/>
    <col min="1546" max="1792" width="9.140625" style="989"/>
    <col min="1793" max="1793" width="5.85546875" style="989" customWidth="1"/>
    <col min="1794" max="1794" width="42.5703125" style="989" customWidth="1"/>
    <col min="1795" max="1795" width="6.28515625" style="989" customWidth="1"/>
    <col min="1796" max="1796" width="14.42578125" style="989" customWidth="1"/>
    <col min="1797" max="1797" width="15.85546875" style="989" customWidth="1"/>
    <col min="1798" max="1798" width="14.5703125" style="989" customWidth="1"/>
    <col min="1799" max="1799" width="13" style="989" customWidth="1"/>
    <col min="1800" max="1800" width="12" style="989" bestFit="1" customWidth="1"/>
    <col min="1801" max="1801" width="13.5703125" style="989" customWidth="1"/>
    <col min="1802" max="2048" width="9.140625" style="989"/>
    <col min="2049" max="2049" width="5.85546875" style="989" customWidth="1"/>
    <col min="2050" max="2050" width="42.5703125" style="989" customWidth="1"/>
    <col min="2051" max="2051" width="6.28515625" style="989" customWidth="1"/>
    <col min="2052" max="2052" width="14.42578125" style="989" customWidth="1"/>
    <col min="2053" max="2053" width="15.85546875" style="989" customWidth="1"/>
    <col min="2054" max="2054" width="14.5703125" style="989" customWidth="1"/>
    <col min="2055" max="2055" width="13" style="989" customWidth="1"/>
    <col min="2056" max="2056" width="12" style="989" bestFit="1" customWidth="1"/>
    <col min="2057" max="2057" width="13.5703125" style="989" customWidth="1"/>
    <col min="2058" max="2304" width="9.140625" style="989"/>
    <col min="2305" max="2305" width="5.85546875" style="989" customWidth="1"/>
    <col min="2306" max="2306" width="42.5703125" style="989" customWidth="1"/>
    <col min="2307" max="2307" width="6.28515625" style="989" customWidth="1"/>
    <col min="2308" max="2308" width="14.42578125" style="989" customWidth="1"/>
    <col min="2309" max="2309" width="15.85546875" style="989" customWidth="1"/>
    <col min="2310" max="2310" width="14.5703125" style="989" customWidth="1"/>
    <col min="2311" max="2311" width="13" style="989" customWidth="1"/>
    <col min="2312" max="2312" width="12" style="989" bestFit="1" customWidth="1"/>
    <col min="2313" max="2313" width="13.5703125" style="989" customWidth="1"/>
    <col min="2314" max="2560" width="9.140625" style="989"/>
    <col min="2561" max="2561" width="5.85546875" style="989" customWidth="1"/>
    <col min="2562" max="2562" width="42.5703125" style="989" customWidth="1"/>
    <col min="2563" max="2563" width="6.28515625" style="989" customWidth="1"/>
    <col min="2564" max="2564" width="14.42578125" style="989" customWidth="1"/>
    <col min="2565" max="2565" width="15.85546875" style="989" customWidth="1"/>
    <col min="2566" max="2566" width="14.5703125" style="989" customWidth="1"/>
    <col min="2567" max="2567" width="13" style="989" customWidth="1"/>
    <col min="2568" max="2568" width="12" style="989" bestFit="1" customWidth="1"/>
    <col min="2569" max="2569" width="13.5703125" style="989" customWidth="1"/>
    <col min="2570" max="2816" width="9.140625" style="989"/>
    <col min="2817" max="2817" width="5.85546875" style="989" customWidth="1"/>
    <col min="2818" max="2818" width="42.5703125" style="989" customWidth="1"/>
    <col min="2819" max="2819" width="6.28515625" style="989" customWidth="1"/>
    <col min="2820" max="2820" width="14.42578125" style="989" customWidth="1"/>
    <col min="2821" max="2821" width="15.85546875" style="989" customWidth="1"/>
    <col min="2822" max="2822" width="14.5703125" style="989" customWidth="1"/>
    <col min="2823" max="2823" width="13" style="989" customWidth="1"/>
    <col min="2824" max="2824" width="12" style="989" bestFit="1" customWidth="1"/>
    <col min="2825" max="2825" width="13.5703125" style="989" customWidth="1"/>
    <col min="2826" max="3072" width="9.140625" style="989"/>
    <col min="3073" max="3073" width="5.85546875" style="989" customWidth="1"/>
    <col min="3074" max="3074" width="42.5703125" style="989" customWidth="1"/>
    <col min="3075" max="3075" width="6.28515625" style="989" customWidth="1"/>
    <col min="3076" max="3076" width="14.42578125" style="989" customWidth="1"/>
    <col min="3077" max="3077" width="15.85546875" style="989" customWidth="1"/>
    <col min="3078" max="3078" width="14.5703125" style="989" customWidth="1"/>
    <col min="3079" max="3079" width="13" style="989" customWidth="1"/>
    <col min="3080" max="3080" width="12" style="989" bestFit="1" customWidth="1"/>
    <col min="3081" max="3081" width="13.5703125" style="989" customWidth="1"/>
    <col min="3082" max="3328" width="9.140625" style="989"/>
    <col min="3329" max="3329" width="5.85546875" style="989" customWidth="1"/>
    <col min="3330" max="3330" width="42.5703125" style="989" customWidth="1"/>
    <col min="3331" max="3331" width="6.28515625" style="989" customWidth="1"/>
    <col min="3332" max="3332" width="14.42578125" style="989" customWidth="1"/>
    <col min="3333" max="3333" width="15.85546875" style="989" customWidth="1"/>
    <col min="3334" max="3334" width="14.5703125" style="989" customWidth="1"/>
    <col min="3335" max="3335" width="13" style="989" customWidth="1"/>
    <col min="3336" max="3336" width="12" style="989" bestFit="1" customWidth="1"/>
    <col min="3337" max="3337" width="13.5703125" style="989" customWidth="1"/>
    <col min="3338" max="3584" width="9.140625" style="989"/>
    <col min="3585" max="3585" width="5.85546875" style="989" customWidth="1"/>
    <col min="3586" max="3586" width="42.5703125" style="989" customWidth="1"/>
    <col min="3587" max="3587" width="6.28515625" style="989" customWidth="1"/>
    <col min="3588" max="3588" width="14.42578125" style="989" customWidth="1"/>
    <col min="3589" max="3589" width="15.85546875" style="989" customWidth="1"/>
    <col min="3590" max="3590" width="14.5703125" style="989" customWidth="1"/>
    <col min="3591" max="3591" width="13" style="989" customWidth="1"/>
    <col min="3592" max="3592" width="12" style="989" bestFit="1" customWidth="1"/>
    <col min="3593" max="3593" width="13.5703125" style="989" customWidth="1"/>
    <col min="3594" max="3840" width="9.140625" style="989"/>
    <col min="3841" max="3841" width="5.85546875" style="989" customWidth="1"/>
    <col min="3842" max="3842" width="42.5703125" style="989" customWidth="1"/>
    <col min="3843" max="3843" width="6.28515625" style="989" customWidth="1"/>
    <col min="3844" max="3844" width="14.42578125" style="989" customWidth="1"/>
    <col min="3845" max="3845" width="15.85546875" style="989" customWidth="1"/>
    <col min="3846" max="3846" width="14.5703125" style="989" customWidth="1"/>
    <col min="3847" max="3847" width="13" style="989" customWidth="1"/>
    <col min="3848" max="3848" width="12" style="989" bestFit="1" customWidth="1"/>
    <col min="3849" max="3849" width="13.5703125" style="989" customWidth="1"/>
    <col min="3850" max="4096" width="9.140625" style="989"/>
    <col min="4097" max="4097" width="5.85546875" style="989" customWidth="1"/>
    <col min="4098" max="4098" width="42.5703125" style="989" customWidth="1"/>
    <col min="4099" max="4099" width="6.28515625" style="989" customWidth="1"/>
    <col min="4100" max="4100" width="14.42578125" style="989" customWidth="1"/>
    <col min="4101" max="4101" width="15.85546875" style="989" customWidth="1"/>
    <col min="4102" max="4102" width="14.5703125" style="989" customWidth="1"/>
    <col min="4103" max="4103" width="13" style="989" customWidth="1"/>
    <col min="4104" max="4104" width="12" style="989" bestFit="1" customWidth="1"/>
    <col min="4105" max="4105" width="13.5703125" style="989" customWidth="1"/>
    <col min="4106" max="4352" width="9.140625" style="989"/>
    <col min="4353" max="4353" width="5.85546875" style="989" customWidth="1"/>
    <col min="4354" max="4354" width="42.5703125" style="989" customWidth="1"/>
    <col min="4355" max="4355" width="6.28515625" style="989" customWidth="1"/>
    <col min="4356" max="4356" width="14.42578125" style="989" customWidth="1"/>
    <col min="4357" max="4357" width="15.85546875" style="989" customWidth="1"/>
    <col min="4358" max="4358" width="14.5703125" style="989" customWidth="1"/>
    <col min="4359" max="4359" width="13" style="989" customWidth="1"/>
    <col min="4360" max="4360" width="12" style="989" bestFit="1" customWidth="1"/>
    <col min="4361" max="4361" width="13.5703125" style="989" customWidth="1"/>
    <col min="4362" max="4608" width="9.140625" style="989"/>
    <col min="4609" max="4609" width="5.85546875" style="989" customWidth="1"/>
    <col min="4610" max="4610" width="42.5703125" style="989" customWidth="1"/>
    <col min="4611" max="4611" width="6.28515625" style="989" customWidth="1"/>
    <col min="4612" max="4612" width="14.42578125" style="989" customWidth="1"/>
    <col min="4613" max="4613" width="15.85546875" style="989" customWidth="1"/>
    <col min="4614" max="4614" width="14.5703125" style="989" customWidth="1"/>
    <col min="4615" max="4615" width="13" style="989" customWidth="1"/>
    <col min="4616" max="4616" width="12" style="989" bestFit="1" customWidth="1"/>
    <col min="4617" max="4617" width="13.5703125" style="989" customWidth="1"/>
    <col min="4618" max="4864" width="9.140625" style="989"/>
    <col min="4865" max="4865" width="5.85546875" style="989" customWidth="1"/>
    <col min="4866" max="4866" width="42.5703125" style="989" customWidth="1"/>
    <col min="4867" max="4867" width="6.28515625" style="989" customWidth="1"/>
    <col min="4868" max="4868" width="14.42578125" style="989" customWidth="1"/>
    <col min="4869" max="4869" width="15.85546875" style="989" customWidth="1"/>
    <col min="4870" max="4870" width="14.5703125" style="989" customWidth="1"/>
    <col min="4871" max="4871" width="13" style="989" customWidth="1"/>
    <col min="4872" max="4872" width="12" style="989" bestFit="1" customWidth="1"/>
    <col min="4873" max="4873" width="13.5703125" style="989" customWidth="1"/>
    <col min="4874" max="5120" width="9.140625" style="989"/>
    <col min="5121" max="5121" width="5.85546875" style="989" customWidth="1"/>
    <col min="5122" max="5122" width="42.5703125" style="989" customWidth="1"/>
    <col min="5123" max="5123" width="6.28515625" style="989" customWidth="1"/>
    <col min="5124" max="5124" width="14.42578125" style="989" customWidth="1"/>
    <col min="5125" max="5125" width="15.85546875" style="989" customWidth="1"/>
    <col min="5126" max="5126" width="14.5703125" style="989" customWidth="1"/>
    <col min="5127" max="5127" width="13" style="989" customWidth="1"/>
    <col min="5128" max="5128" width="12" style="989" bestFit="1" customWidth="1"/>
    <col min="5129" max="5129" width="13.5703125" style="989" customWidth="1"/>
    <col min="5130" max="5376" width="9.140625" style="989"/>
    <col min="5377" max="5377" width="5.85546875" style="989" customWidth="1"/>
    <col min="5378" max="5378" width="42.5703125" style="989" customWidth="1"/>
    <col min="5379" max="5379" width="6.28515625" style="989" customWidth="1"/>
    <col min="5380" max="5380" width="14.42578125" style="989" customWidth="1"/>
    <col min="5381" max="5381" width="15.85546875" style="989" customWidth="1"/>
    <col min="5382" max="5382" width="14.5703125" style="989" customWidth="1"/>
    <col min="5383" max="5383" width="13" style="989" customWidth="1"/>
    <col min="5384" max="5384" width="12" style="989" bestFit="1" customWidth="1"/>
    <col min="5385" max="5385" width="13.5703125" style="989" customWidth="1"/>
    <col min="5386" max="5632" width="9.140625" style="989"/>
    <col min="5633" max="5633" width="5.85546875" style="989" customWidth="1"/>
    <col min="5634" max="5634" width="42.5703125" style="989" customWidth="1"/>
    <col min="5635" max="5635" width="6.28515625" style="989" customWidth="1"/>
    <col min="5636" max="5636" width="14.42578125" style="989" customWidth="1"/>
    <col min="5637" max="5637" width="15.85546875" style="989" customWidth="1"/>
    <col min="5638" max="5638" width="14.5703125" style="989" customWidth="1"/>
    <col min="5639" max="5639" width="13" style="989" customWidth="1"/>
    <col min="5640" max="5640" width="12" style="989" bestFit="1" customWidth="1"/>
    <col min="5641" max="5641" width="13.5703125" style="989" customWidth="1"/>
    <col min="5642" max="5888" width="9.140625" style="989"/>
    <col min="5889" max="5889" width="5.85546875" style="989" customWidth="1"/>
    <col min="5890" max="5890" width="42.5703125" style="989" customWidth="1"/>
    <col min="5891" max="5891" width="6.28515625" style="989" customWidth="1"/>
    <col min="5892" max="5892" width="14.42578125" style="989" customWidth="1"/>
    <col min="5893" max="5893" width="15.85546875" style="989" customWidth="1"/>
    <col min="5894" max="5894" width="14.5703125" style="989" customWidth="1"/>
    <col min="5895" max="5895" width="13" style="989" customWidth="1"/>
    <col min="5896" max="5896" width="12" style="989" bestFit="1" customWidth="1"/>
    <col min="5897" max="5897" width="13.5703125" style="989" customWidth="1"/>
    <col min="5898" max="6144" width="9.140625" style="989"/>
    <col min="6145" max="6145" width="5.85546875" style="989" customWidth="1"/>
    <col min="6146" max="6146" width="42.5703125" style="989" customWidth="1"/>
    <col min="6147" max="6147" width="6.28515625" style="989" customWidth="1"/>
    <col min="6148" max="6148" width="14.42578125" style="989" customWidth="1"/>
    <col min="6149" max="6149" width="15.85546875" style="989" customWidth="1"/>
    <col min="6150" max="6150" width="14.5703125" style="989" customWidth="1"/>
    <col min="6151" max="6151" width="13" style="989" customWidth="1"/>
    <col min="6152" max="6152" width="12" style="989" bestFit="1" customWidth="1"/>
    <col min="6153" max="6153" width="13.5703125" style="989" customWidth="1"/>
    <col min="6154" max="6400" width="9.140625" style="989"/>
    <col min="6401" max="6401" width="5.85546875" style="989" customWidth="1"/>
    <col min="6402" max="6402" width="42.5703125" style="989" customWidth="1"/>
    <col min="6403" max="6403" width="6.28515625" style="989" customWidth="1"/>
    <col min="6404" max="6404" width="14.42578125" style="989" customWidth="1"/>
    <col min="6405" max="6405" width="15.85546875" style="989" customWidth="1"/>
    <col min="6406" max="6406" width="14.5703125" style="989" customWidth="1"/>
    <col min="6407" max="6407" width="13" style="989" customWidth="1"/>
    <col min="6408" max="6408" width="12" style="989" bestFit="1" customWidth="1"/>
    <col min="6409" max="6409" width="13.5703125" style="989" customWidth="1"/>
    <col min="6410" max="6656" width="9.140625" style="989"/>
    <col min="6657" max="6657" width="5.85546875" style="989" customWidth="1"/>
    <col min="6658" max="6658" width="42.5703125" style="989" customWidth="1"/>
    <col min="6659" max="6659" width="6.28515625" style="989" customWidth="1"/>
    <col min="6660" max="6660" width="14.42578125" style="989" customWidth="1"/>
    <col min="6661" max="6661" width="15.85546875" style="989" customWidth="1"/>
    <col min="6662" max="6662" width="14.5703125" style="989" customWidth="1"/>
    <col min="6663" max="6663" width="13" style="989" customWidth="1"/>
    <col min="6664" max="6664" width="12" style="989" bestFit="1" customWidth="1"/>
    <col min="6665" max="6665" width="13.5703125" style="989" customWidth="1"/>
    <col min="6666" max="6912" width="9.140625" style="989"/>
    <col min="6913" max="6913" width="5.85546875" style="989" customWidth="1"/>
    <col min="6914" max="6914" width="42.5703125" style="989" customWidth="1"/>
    <col min="6915" max="6915" width="6.28515625" style="989" customWidth="1"/>
    <col min="6916" max="6916" width="14.42578125" style="989" customWidth="1"/>
    <col min="6917" max="6917" width="15.85546875" style="989" customWidth="1"/>
    <col min="6918" max="6918" width="14.5703125" style="989" customWidth="1"/>
    <col min="6919" max="6919" width="13" style="989" customWidth="1"/>
    <col min="6920" max="6920" width="12" style="989" bestFit="1" customWidth="1"/>
    <col min="6921" max="6921" width="13.5703125" style="989" customWidth="1"/>
    <col min="6922" max="7168" width="9.140625" style="989"/>
    <col min="7169" max="7169" width="5.85546875" style="989" customWidth="1"/>
    <col min="7170" max="7170" width="42.5703125" style="989" customWidth="1"/>
    <col min="7171" max="7171" width="6.28515625" style="989" customWidth="1"/>
    <col min="7172" max="7172" width="14.42578125" style="989" customWidth="1"/>
    <col min="7173" max="7173" width="15.85546875" style="989" customWidth="1"/>
    <col min="7174" max="7174" width="14.5703125" style="989" customWidth="1"/>
    <col min="7175" max="7175" width="13" style="989" customWidth="1"/>
    <col min="7176" max="7176" width="12" style="989" bestFit="1" customWidth="1"/>
    <col min="7177" max="7177" width="13.5703125" style="989" customWidth="1"/>
    <col min="7178" max="7424" width="9.140625" style="989"/>
    <col min="7425" max="7425" width="5.85546875" style="989" customWidth="1"/>
    <col min="7426" max="7426" width="42.5703125" style="989" customWidth="1"/>
    <col min="7427" max="7427" width="6.28515625" style="989" customWidth="1"/>
    <col min="7428" max="7428" width="14.42578125" style="989" customWidth="1"/>
    <col min="7429" max="7429" width="15.85546875" style="989" customWidth="1"/>
    <col min="7430" max="7430" width="14.5703125" style="989" customWidth="1"/>
    <col min="7431" max="7431" width="13" style="989" customWidth="1"/>
    <col min="7432" max="7432" width="12" style="989" bestFit="1" customWidth="1"/>
    <col min="7433" max="7433" width="13.5703125" style="989" customWidth="1"/>
    <col min="7434" max="7680" width="9.140625" style="989"/>
    <col min="7681" max="7681" width="5.85546875" style="989" customWidth="1"/>
    <col min="7682" max="7682" width="42.5703125" style="989" customWidth="1"/>
    <col min="7683" max="7683" width="6.28515625" style="989" customWidth="1"/>
    <col min="7684" max="7684" width="14.42578125" style="989" customWidth="1"/>
    <col min="7685" max="7685" width="15.85546875" style="989" customWidth="1"/>
    <col min="7686" max="7686" width="14.5703125" style="989" customWidth="1"/>
    <col min="7687" max="7687" width="13" style="989" customWidth="1"/>
    <col min="7688" max="7688" width="12" style="989" bestFit="1" customWidth="1"/>
    <col min="7689" max="7689" width="13.5703125" style="989" customWidth="1"/>
    <col min="7690" max="7936" width="9.140625" style="989"/>
    <col min="7937" max="7937" width="5.85546875" style="989" customWidth="1"/>
    <col min="7938" max="7938" width="42.5703125" style="989" customWidth="1"/>
    <col min="7939" max="7939" width="6.28515625" style="989" customWidth="1"/>
    <col min="7940" max="7940" width="14.42578125" style="989" customWidth="1"/>
    <col min="7941" max="7941" width="15.85546875" style="989" customWidth="1"/>
    <col min="7942" max="7942" width="14.5703125" style="989" customWidth="1"/>
    <col min="7943" max="7943" width="13" style="989" customWidth="1"/>
    <col min="7944" max="7944" width="12" style="989" bestFit="1" customWidth="1"/>
    <col min="7945" max="7945" width="13.5703125" style="989" customWidth="1"/>
    <col min="7946" max="8192" width="9.140625" style="989"/>
    <col min="8193" max="8193" width="5.85546875" style="989" customWidth="1"/>
    <col min="8194" max="8194" width="42.5703125" style="989" customWidth="1"/>
    <col min="8195" max="8195" width="6.28515625" style="989" customWidth="1"/>
    <col min="8196" max="8196" width="14.42578125" style="989" customWidth="1"/>
    <col min="8197" max="8197" width="15.85546875" style="989" customWidth="1"/>
    <col min="8198" max="8198" width="14.5703125" style="989" customWidth="1"/>
    <col min="8199" max="8199" width="13" style="989" customWidth="1"/>
    <col min="8200" max="8200" width="12" style="989" bestFit="1" customWidth="1"/>
    <col min="8201" max="8201" width="13.5703125" style="989" customWidth="1"/>
    <col min="8202" max="8448" width="9.140625" style="989"/>
    <col min="8449" max="8449" width="5.85546875" style="989" customWidth="1"/>
    <col min="8450" max="8450" width="42.5703125" style="989" customWidth="1"/>
    <col min="8451" max="8451" width="6.28515625" style="989" customWidth="1"/>
    <col min="8452" max="8452" width="14.42578125" style="989" customWidth="1"/>
    <col min="8453" max="8453" width="15.85546875" style="989" customWidth="1"/>
    <col min="8454" max="8454" width="14.5703125" style="989" customWidth="1"/>
    <col min="8455" max="8455" width="13" style="989" customWidth="1"/>
    <col min="8456" max="8456" width="12" style="989" bestFit="1" customWidth="1"/>
    <col min="8457" max="8457" width="13.5703125" style="989" customWidth="1"/>
    <col min="8458" max="8704" width="9.140625" style="989"/>
    <col min="8705" max="8705" width="5.85546875" style="989" customWidth="1"/>
    <col min="8706" max="8706" width="42.5703125" style="989" customWidth="1"/>
    <col min="8707" max="8707" width="6.28515625" style="989" customWidth="1"/>
    <col min="8708" max="8708" width="14.42578125" style="989" customWidth="1"/>
    <col min="8709" max="8709" width="15.85546875" style="989" customWidth="1"/>
    <col min="8710" max="8710" width="14.5703125" style="989" customWidth="1"/>
    <col min="8711" max="8711" width="13" style="989" customWidth="1"/>
    <col min="8712" max="8712" width="12" style="989" bestFit="1" customWidth="1"/>
    <col min="8713" max="8713" width="13.5703125" style="989" customWidth="1"/>
    <col min="8714" max="8960" width="9.140625" style="989"/>
    <col min="8961" max="8961" width="5.85546875" style="989" customWidth="1"/>
    <col min="8962" max="8962" width="42.5703125" style="989" customWidth="1"/>
    <col min="8963" max="8963" width="6.28515625" style="989" customWidth="1"/>
    <col min="8964" max="8964" width="14.42578125" style="989" customWidth="1"/>
    <col min="8965" max="8965" width="15.85546875" style="989" customWidth="1"/>
    <col min="8966" max="8966" width="14.5703125" style="989" customWidth="1"/>
    <col min="8967" max="8967" width="13" style="989" customWidth="1"/>
    <col min="8968" max="8968" width="12" style="989" bestFit="1" customWidth="1"/>
    <col min="8969" max="8969" width="13.5703125" style="989" customWidth="1"/>
    <col min="8970" max="9216" width="9.140625" style="989"/>
    <col min="9217" max="9217" width="5.85546875" style="989" customWidth="1"/>
    <col min="9218" max="9218" width="42.5703125" style="989" customWidth="1"/>
    <col min="9219" max="9219" width="6.28515625" style="989" customWidth="1"/>
    <col min="9220" max="9220" width="14.42578125" style="989" customWidth="1"/>
    <col min="9221" max="9221" width="15.85546875" style="989" customWidth="1"/>
    <col min="9222" max="9222" width="14.5703125" style="989" customWidth="1"/>
    <col min="9223" max="9223" width="13" style="989" customWidth="1"/>
    <col min="9224" max="9224" width="12" style="989" bestFit="1" customWidth="1"/>
    <col min="9225" max="9225" width="13.5703125" style="989" customWidth="1"/>
    <col min="9226" max="9472" width="9.140625" style="989"/>
    <col min="9473" max="9473" width="5.85546875" style="989" customWidth="1"/>
    <col min="9474" max="9474" width="42.5703125" style="989" customWidth="1"/>
    <col min="9475" max="9475" width="6.28515625" style="989" customWidth="1"/>
    <col min="9476" max="9476" width="14.42578125" style="989" customWidth="1"/>
    <col min="9477" max="9477" width="15.85546875" style="989" customWidth="1"/>
    <col min="9478" max="9478" width="14.5703125" style="989" customWidth="1"/>
    <col min="9479" max="9479" width="13" style="989" customWidth="1"/>
    <col min="9480" max="9480" width="12" style="989" bestFit="1" customWidth="1"/>
    <col min="9481" max="9481" width="13.5703125" style="989" customWidth="1"/>
    <col min="9482" max="9728" width="9.140625" style="989"/>
    <col min="9729" max="9729" width="5.85546875" style="989" customWidth="1"/>
    <col min="9730" max="9730" width="42.5703125" style="989" customWidth="1"/>
    <col min="9731" max="9731" width="6.28515625" style="989" customWidth="1"/>
    <col min="9732" max="9732" width="14.42578125" style="989" customWidth="1"/>
    <col min="9733" max="9733" width="15.85546875" style="989" customWidth="1"/>
    <col min="9734" max="9734" width="14.5703125" style="989" customWidth="1"/>
    <col min="9735" max="9735" width="13" style="989" customWidth="1"/>
    <col min="9736" max="9736" width="12" style="989" bestFit="1" customWidth="1"/>
    <col min="9737" max="9737" width="13.5703125" style="989" customWidth="1"/>
    <col min="9738" max="9984" width="9.140625" style="989"/>
    <col min="9985" max="9985" width="5.85546875" style="989" customWidth="1"/>
    <col min="9986" max="9986" width="42.5703125" style="989" customWidth="1"/>
    <col min="9987" max="9987" width="6.28515625" style="989" customWidth="1"/>
    <col min="9988" max="9988" width="14.42578125" style="989" customWidth="1"/>
    <col min="9989" max="9989" width="15.85546875" style="989" customWidth="1"/>
    <col min="9990" max="9990" width="14.5703125" style="989" customWidth="1"/>
    <col min="9991" max="9991" width="13" style="989" customWidth="1"/>
    <col min="9992" max="9992" width="12" style="989" bestFit="1" customWidth="1"/>
    <col min="9993" max="9993" width="13.5703125" style="989" customWidth="1"/>
    <col min="9994" max="10240" width="9.140625" style="989"/>
    <col min="10241" max="10241" width="5.85546875" style="989" customWidth="1"/>
    <col min="10242" max="10242" width="42.5703125" style="989" customWidth="1"/>
    <col min="10243" max="10243" width="6.28515625" style="989" customWidth="1"/>
    <col min="10244" max="10244" width="14.42578125" style="989" customWidth="1"/>
    <col min="10245" max="10245" width="15.85546875" style="989" customWidth="1"/>
    <col min="10246" max="10246" width="14.5703125" style="989" customWidth="1"/>
    <col min="10247" max="10247" width="13" style="989" customWidth="1"/>
    <col min="10248" max="10248" width="12" style="989" bestFit="1" customWidth="1"/>
    <col min="10249" max="10249" width="13.5703125" style="989" customWidth="1"/>
    <col min="10250" max="10496" width="9.140625" style="989"/>
    <col min="10497" max="10497" width="5.85546875" style="989" customWidth="1"/>
    <col min="10498" max="10498" width="42.5703125" style="989" customWidth="1"/>
    <col min="10499" max="10499" width="6.28515625" style="989" customWidth="1"/>
    <col min="10500" max="10500" width="14.42578125" style="989" customWidth="1"/>
    <col min="10501" max="10501" width="15.85546875" style="989" customWidth="1"/>
    <col min="10502" max="10502" width="14.5703125" style="989" customWidth="1"/>
    <col min="10503" max="10503" width="13" style="989" customWidth="1"/>
    <col min="10504" max="10504" width="12" style="989" bestFit="1" customWidth="1"/>
    <col min="10505" max="10505" width="13.5703125" style="989" customWidth="1"/>
    <col min="10506" max="10752" width="9.140625" style="989"/>
    <col min="10753" max="10753" width="5.85546875" style="989" customWidth="1"/>
    <col min="10754" max="10754" width="42.5703125" style="989" customWidth="1"/>
    <col min="10755" max="10755" width="6.28515625" style="989" customWidth="1"/>
    <col min="10756" max="10756" width="14.42578125" style="989" customWidth="1"/>
    <col min="10757" max="10757" width="15.85546875" style="989" customWidth="1"/>
    <col min="10758" max="10758" width="14.5703125" style="989" customWidth="1"/>
    <col min="10759" max="10759" width="13" style="989" customWidth="1"/>
    <col min="10760" max="10760" width="12" style="989" bestFit="1" customWidth="1"/>
    <col min="10761" max="10761" width="13.5703125" style="989" customWidth="1"/>
    <col min="10762" max="11008" width="9.140625" style="989"/>
    <col min="11009" max="11009" width="5.85546875" style="989" customWidth="1"/>
    <col min="11010" max="11010" width="42.5703125" style="989" customWidth="1"/>
    <col min="11011" max="11011" width="6.28515625" style="989" customWidth="1"/>
    <col min="11012" max="11012" width="14.42578125" style="989" customWidth="1"/>
    <col min="11013" max="11013" width="15.85546875" style="989" customWidth="1"/>
    <col min="11014" max="11014" width="14.5703125" style="989" customWidth="1"/>
    <col min="11015" max="11015" width="13" style="989" customWidth="1"/>
    <col min="11016" max="11016" width="12" style="989" bestFit="1" customWidth="1"/>
    <col min="11017" max="11017" width="13.5703125" style="989" customWidth="1"/>
    <col min="11018" max="11264" width="9.140625" style="989"/>
    <col min="11265" max="11265" width="5.85546875" style="989" customWidth="1"/>
    <col min="11266" max="11266" width="42.5703125" style="989" customWidth="1"/>
    <col min="11267" max="11267" width="6.28515625" style="989" customWidth="1"/>
    <col min="11268" max="11268" width="14.42578125" style="989" customWidth="1"/>
    <col min="11269" max="11269" width="15.85546875" style="989" customWidth="1"/>
    <col min="11270" max="11270" width="14.5703125" style="989" customWidth="1"/>
    <col min="11271" max="11271" width="13" style="989" customWidth="1"/>
    <col min="11272" max="11272" width="12" style="989" bestFit="1" customWidth="1"/>
    <col min="11273" max="11273" width="13.5703125" style="989" customWidth="1"/>
    <col min="11274" max="11520" width="9.140625" style="989"/>
    <col min="11521" max="11521" width="5.85546875" style="989" customWidth="1"/>
    <col min="11522" max="11522" width="42.5703125" style="989" customWidth="1"/>
    <col min="11523" max="11523" width="6.28515625" style="989" customWidth="1"/>
    <col min="11524" max="11524" width="14.42578125" style="989" customWidth="1"/>
    <col min="11525" max="11525" width="15.85546875" style="989" customWidth="1"/>
    <col min="11526" max="11526" width="14.5703125" style="989" customWidth="1"/>
    <col min="11527" max="11527" width="13" style="989" customWidth="1"/>
    <col min="11528" max="11528" width="12" style="989" bestFit="1" customWidth="1"/>
    <col min="11529" max="11529" width="13.5703125" style="989" customWidth="1"/>
    <col min="11530" max="11776" width="9.140625" style="989"/>
    <col min="11777" max="11777" width="5.85546875" style="989" customWidth="1"/>
    <col min="11778" max="11778" width="42.5703125" style="989" customWidth="1"/>
    <col min="11779" max="11779" width="6.28515625" style="989" customWidth="1"/>
    <col min="11780" max="11780" width="14.42578125" style="989" customWidth="1"/>
    <col min="11781" max="11781" width="15.85546875" style="989" customWidth="1"/>
    <col min="11782" max="11782" width="14.5703125" style="989" customWidth="1"/>
    <col min="11783" max="11783" width="13" style="989" customWidth="1"/>
    <col min="11784" max="11784" width="12" style="989" bestFit="1" customWidth="1"/>
    <col min="11785" max="11785" width="13.5703125" style="989" customWidth="1"/>
    <col min="11786" max="12032" width="9.140625" style="989"/>
    <col min="12033" max="12033" width="5.85546875" style="989" customWidth="1"/>
    <col min="12034" max="12034" width="42.5703125" style="989" customWidth="1"/>
    <col min="12035" max="12035" width="6.28515625" style="989" customWidth="1"/>
    <col min="12036" max="12036" width="14.42578125" style="989" customWidth="1"/>
    <col min="12037" max="12037" width="15.85546875" style="989" customWidth="1"/>
    <col min="12038" max="12038" width="14.5703125" style="989" customWidth="1"/>
    <col min="12039" max="12039" width="13" style="989" customWidth="1"/>
    <col min="12040" max="12040" width="12" style="989" bestFit="1" customWidth="1"/>
    <col min="12041" max="12041" width="13.5703125" style="989" customWidth="1"/>
    <col min="12042" max="12288" width="9.140625" style="989"/>
    <col min="12289" max="12289" width="5.85546875" style="989" customWidth="1"/>
    <col min="12290" max="12290" width="42.5703125" style="989" customWidth="1"/>
    <col min="12291" max="12291" width="6.28515625" style="989" customWidth="1"/>
    <col min="12292" max="12292" width="14.42578125" style="989" customWidth="1"/>
    <col min="12293" max="12293" width="15.85546875" style="989" customWidth="1"/>
    <col min="12294" max="12294" width="14.5703125" style="989" customWidth="1"/>
    <col min="12295" max="12295" width="13" style="989" customWidth="1"/>
    <col min="12296" max="12296" width="12" style="989" bestFit="1" customWidth="1"/>
    <col min="12297" max="12297" width="13.5703125" style="989" customWidth="1"/>
    <col min="12298" max="12544" width="9.140625" style="989"/>
    <col min="12545" max="12545" width="5.85546875" style="989" customWidth="1"/>
    <col min="12546" max="12546" width="42.5703125" style="989" customWidth="1"/>
    <col min="12547" max="12547" width="6.28515625" style="989" customWidth="1"/>
    <col min="12548" max="12548" width="14.42578125" style="989" customWidth="1"/>
    <col min="12549" max="12549" width="15.85546875" style="989" customWidth="1"/>
    <col min="12550" max="12550" width="14.5703125" style="989" customWidth="1"/>
    <col min="12551" max="12551" width="13" style="989" customWidth="1"/>
    <col min="12552" max="12552" width="12" style="989" bestFit="1" customWidth="1"/>
    <col min="12553" max="12553" width="13.5703125" style="989" customWidth="1"/>
    <col min="12554" max="12800" width="9.140625" style="989"/>
    <col min="12801" max="12801" width="5.85546875" style="989" customWidth="1"/>
    <col min="12802" max="12802" width="42.5703125" style="989" customWidth="1"/>
    <col min="12803" max="12803" width="6.28515625" style="989" customWidth="1"/>
    <col min="12804" max="12804" width="14.42578125" style="989" customWidth="1"/>
    <col min="12805" max="12805" width="15.85546875" style="989" customWidth="1"/>
    <col min="12806" max="12806" width="14.5703125" style="989" customWidth="1"/>
    <col min="12807" max="12807" width="13" style="989" customWidth="1"/>
    <col min="12808" max="12808" width="12" style="989" bestFit="1" customWidth="1"/>
    <col min="12809" max="12809" width="13.5703125" style="989" customWidth="1"/>
    <col min="12810" max="13056" width="9.140625" style="989"/>
    <col min="13057" max="13057" width="5.85546875" style="989" customWidth="1"/>
    <col min="13058" max="13058" width="42.5703125" style="989" customWidth="1"/>
    <col min="13059" max="13059" width="6.28515625" style="989" customWidth="1"/>
    <col min="13060" max="13060" width="14.42578125" style="989" customWidth="1"/>
    <col min="13061" max="13061" width="15.85546875" style="989" customWidth="1"/>
    <col min="13062" max="13062" width="14.5703125" style="989" customWidth="1"/>
    <col min="13063" max="13063" width="13" style="989" customWidth="1"/>
    <col min="13064" max="13064" width="12" style="989" bestFit="1" customWidth="1"/>
    <col min="13065" max="13065" width="13.5703125" style="989" customWidth="1"/>
    <col min="13066" max="13312" width="9.140625" style="989"/>
    <col min="13313" max="13313" width="5.85546875" style="989" customWidth="1"/>
    <col min="13314" max="13314" width="42.5703125" style="989" customWidth="1"/>
    <col min="13315" max="13315" width="6.28515625" style="989" customWidth="1"/>
    <col min="13316" max="13316" width="14.42578125" style="989" customWidth="1"/>
    <col min="13317" max="13317" width="15.85546875" style="989" customWidth="1"/>
    <col min="13318" max="13318" width="14.5703125" style="989" customWidth="1"/>
    <col min="13319" max="13319" width="13" style="989" customWidth="1"/>
    <col min="13320" max="13320" width="12" style="989" bestFit="1" customWidth="1"/>
    <col min="13321" max="13321" width="13.5703125" style="989" customWidth="1"/>
    <col min="13322" max="13568" width="9.140625" style="989"/>
    <col min="13569" max="13569" width="5.85546875" style="989" customWidth="1"/>
    <col min="13570" max="13570" width="42.5703125" style="989" customWidth="1"/>
    <col min="13571" max="13571" width="6.28515625" style="989" customWidth="1"/>
    <col min="13572" max="13572" width="14.42578125" style="989" customWidth="1"/>
    <col min="13573" max="13573" width="15.85546875" style="989" customWidth="1"/>
    <col min="13574" max="13574" width="14.5703125" style="989" customWidth="1"/>
    <col min="13575" max="13575" width="13" style="989" customWidth="1"/>
    <col min="13576" max="13576" width="12" style="989" bestFit="1" customWidth="1"/>
    <col min="13577" max="13577" width="13.5703125" style="989" customWidth="1"/>
    <col min="13578" max="13824" width="9.140625" style="989"/>
    <col min="13825" max="13825" width="5.85546875" style="989" customWidth="1"/>
    <col min="13826" max="13826" width="42.5703125" style="989" customWidth="1"/>
    <col min="13827" max="13827" width="6.28515625" style="989" customWidth="1"/>
    <col min="13828" max="13828" width="14.42578125" style="989" customWidth="1"/>
    <col min="13829" max="13829" width="15.85546875" style="989" customWidth="1"/>
    <col min="13830" max="13830" width="14.5703125" style="989" customWidth="1"/>
    <col min="13831" max="13831" width="13" style="989" customWidth="1"/>
    <col min="13832" max="13832" width="12" style="989" bestFit="1" customWidth="1"/>
    <col min="13833" max="13833" width="13.5703125" style="989" customWidth="1"/>
    <col min="13834" max="14080" width="9.140625" style="989"/>
    <col min="14081" max="14081" width="5.85546875" style="989" customWidth="1"/>
    <col min="14082" max="14082" width="42.5703125" style="989" customWidth="1"/>
    <col min="14083" max="14083" width="6.28515625" style="989" customWidth="1"/>
    <col min="14084" max="14084" width="14.42578125" style="989" customWidth="1"/>
    <col min="14085" max="14085" width="15.85546875" style="989" customWidth="1"/>
    <col min="14086" max="14086" width="14.5703125" style="989" customWidth="1"/>
    <col min="14087" max="14087" width="13" style="989" customWidth="1"/>
    <col min="14088" max="14088" width="12" style="989" bestFit="1" customWidth="1"/>
    <col min="14089" max="14089" width="13.5703125" style="989" customWidth="1"/>
    <col min="14090" max="14336" width="9.140625" style="989"/>
    <col min="14337" max="14337" width="5.85546875" style="989" customWidth="1"/>
    <col min="14338" max="14338" width="42.5703125" style="989" customWidth="1"/>
    <col min="14339" max="14339" width="6.28515625" style="989" customWidth="1"/>
    <col min="14340" max="14340" width="14.42578125" style="989" customWidth="1"/>
    <col min="14341" max="14341" width="15.85546875" style="989" customWidth="1"/>
    <col min="14342" max="14342" width="14.5703125" style="989" customWidth="1"/>
    <col min="14343" max="14343" width="13" style="989" customWidth="1"/>
    <col min="14344" max="14344" width="12" style="989" bestFit="1" customWidth="1"/>
    <col min="14345" max="14345" width="13.5703125" style="989" customWidth="1"/>
    <col min="14346" max="14592" width="9.140625" style="989"/>
    <col min="14593" max="14593" width="5.85546875" style="989" customWidth="1"/>
    <col min="14594" max="14594" width="42.5703125" style="989" customWidth="1"/>
    <col min="14595" max="14595" width="6.28515625" style="989" customWidth="1"/>
    <col min="14596" max="14596" width="14.42578125" style="989" customWidth="1"/>
    <col min="14597" max="14597" width="15.85546875" style="989" customWidth="1"/>
    <col min="14598" max="14598" width="14.5703125" style="989" customWidth="1"/>
    <col min="14599" max="14599" width="13" style="989" customWidth="1"/>
    <col min="14600" max="14600" width="12" style="989" bestFit="1" customWidth="1"/>
    <col min="14601" max="14601" width="13.5703125" style="989" customWidth="1"/>
    <col min="14602" max="14848" width="9.140625" style="989"/>
    <col min="14849" max="14849" width="5.85546875" style="989" customWidth="1"/>
    <col min="14850" max="14850" width="42.5703125" style="989" customWidth="1"/>
    <col min="14851" max="14851" width="6.28515625" style="989" customWidth="1"/>
    <col min="14852" max="14852" width="14.42578125" style="989" customWidth="1"/>
    <col min="14853" max="14853" width="15.85546875" style="989" customWidth="1"/>
    <col min="14854" max="14854" width="14.5703125" style="989" customWidth="1"/>
    <col min="14855" max="14855" width="13" style="989" customWidth="1"/>
    <col min="14856" max="14856" width="12" style="989" bestFit="1" customWidth="1"/>
    <col min="14857" max="14857" width="13.5703125" style="989" customWidth="1"/>
    <col min="14858" max="15104" width="9.140625" style="989"/>
    <col min="15105" max="15105" width="5.85546875" style="989" customWidth="1"/>
    <col min="15106" max="15106" width="42.5703125" style="989" customWidth="1"/>
    <col min="15107" max="15107" width="6.28515625" style="989" customWidth="1"/>
    <col min="15108" max="15108" width="14.42578125" style="989" customWidth="1"/>
    <col min="15109" max="15109" width="15.85546875" style="989" customWidth="1"/>
    <col min="15110" max="15110" width="14.5703125" style="989" customWidth="1"/>
    <col min="15111" max="15111" width="13" style="989" customWidth="1"/>
    <col min="15112" max="15112" width="12" style="989" bestFit="1" customWidth="1"/>
    <col min="15113" max="15113" width="13.5703125" style="989" customWidth="1"/>
    <col min="15114" max="15360" width="9.140625" style="989"/>
    <col min="15361" max="15361" width="5.85546875" style="989" customWidth="1"/>
    <col min="15362" max="15362" width="42.5703125" style="989" customWidth="1"/>
    <col min="15363" max="15363" width="6.28515625" style="989" customWidth="1"/>
    <col min="15364" max="15364" width="14.42578125" style="989" customWidth="1"/>
    <col min="15365" max="15365" width="15.85546875" style="989" customWidth="1"/>
    <col min="15366" max="15366" width="14.5703125" style="989" customWidth="1"/>
    <col min="15367" max="15367" width="13" style="989" customWidth="1"/>
    <col min="15368" max="15368" width="12" style="989" bestFit="1" customWidth="1"/>
    <col min="15369" max="15369" width="13.5703125" style="989" customWidth="1"/>
    <col min="15370" max="15616" width="9.140625" style="989"/>
    <col min="15617" max="15617" width="5.85546875" style="989" customWidth="1"/>
    <col min="15618" max="15618" width="42.5703125" style="989" customWidth="1"/>
    <col min="15619" max="15619" width="6.28515625" style="989" customWidth="1"/>
    <col min="15620" max="15620" width="14.42578125" style="989" customWidth="1"/>
    <col min="15621" max="15621" width="15.85546875" style="989" customWidth="1"/>
    <col min="15622" max="15622" width="14.5703125" style="989" customWidth="1"/>
    <col min="15623" max="15623" width="13" style="989" customWidth="1"/>
    <col min="15624" max="15624" width="12" style="989" bestFit="1" customWidth="1"/>
    <col min="15625" max="15625" width="13.5703125" style="989" customWidth="1"/>
    <col min="15626" max="15872" width="9.140625" style="989"/>
    <col min="15873" max="15873" width="5.85546875" style="989" customWidth="1"/>
    <col min="15874" max="15874" width="42.5703125" style="989" customWidth="1"/>
    <col min="15875" max="15875" width="6.28515625" style="989" customWidth="1"/>
    <col min="15876" max="15876" width="14.42578125" style="989" customWidth="1"/>
    <col min="15877" max="15877" width="15.85546875" style="989" customWidth="1"/>
    <col min="15878" max="15878" width="14.5703125" style="989" customWidth="1"/>
    <col min="15879" max="15879" width="13" style="989" customWidth="1"/>
    <col min="15880" max="15880" width="12" style="989" bestFit="1" customWidth="1"/>
    <col min="15881" max="15881" width="13.5703125" style="989" customWidth="1"/>
    <col min="15882" max="16128" width="9.140625" style="989"/>
    <col min="16129" max="16129" width="5.85546875" style="989" customWidth="1"/>
    <col min="16130" max="16130" width="42.5703125" style="989" customWidth="1"/>
    <col min="16131" max="16131" width="6.28515625" style="989" customWidth="1"/>
    <col min="16132" max="16132" width="14.42578125" style="989" customWidth="1"/>
    <col min="16133" max="16133" width="15.85546875" style="989" customWidth="1"/>
    <col min="16134" max="16134" width="14.5703125" style="989" customWidth="1"/>
    <col min="16135" max="16135" width="13" style="989" customWidth="1"/>
    <col min="16136" max="16136" width="12" style="989" bestFit="1" customWidth="1"/>
    <col min="16137" max="16137" width="13.5703125" style="989" customWidth="1"/>
    <col min="16138" max="16384" width="9.140625" style="989"/>
  </cols>
  <sheetData>
    <row r="1" spans="1:9" s="922" customFormat="1" ht="18" customHeight="1">
      <c r="A1" s="1601" t="s">
        <v>687</v>
      </c>
      <c r="B1" s="1601"/>
      <c r="C1" s="1601"/>
      <c r="D1" s="1601"/>
      <c r="E1" s="1601"/>
      <c r="F1" s="1601"/>
    </row>
    <row r="2" spans="1:9" s="923" customFormat="1" ht="31.5" customHeight="1">
      <c r="A2" s="1589" t="s">
        <v>688</v>
      </c>
      <c r="B2" s="1589"/>
      <c r="C2" s="1589"/>
      <c r="D2" s="1589"/>
      <c r="E2" s="1589"/>
      <c r="F2" s="1589"/>
    </row>
    <row r="3" spans="1:9" s="923" customFormat="1" ht="11.25" customHeight="1">
      <c r="A3" s="924" t="s">
        <v>689</v>
      </c>
      <c r="B3" s="924"/>
      <c r="C3" s="924"/>
    </row>
    <row r="4" spans="1:9" s="923" customFormat="1" ht="14.25" thickBot="1">
      <c r="C4" s="925"/>
      <c r="E4" s="926" t="s">
        <v>168</v>
      </c>
      <c r="F4" s="927"/>
    </row>
    <row r="5" spans="1:9" s="923" customFormat="1" ht="30" customHeight="1" thickBot="1">
      <c r="A5" s="1602" t="s">
        <v>169</v>
      </c>
      <c r="B5" s="928" t="s">
        <v>690</v>
      </c>
      <c r="C5" s="929"/>
      <c r="D5" s="1590" t="s">
        <v>572</v>
      </c>
      <c r="E5" s="1592" t="s">
        <v>191</v>
      </c>
      <c r="F5" s="1593"/>
    </row>
    <row r="6" spans="1:9" s="923" customFormat="1" ht="33" customHeight="1" thickBot="1">
      <c r="A6" s="1603"/>
      <c r="B6" s="930" t="s">
        <v>691</v>
      </c>
      <c r="C6" s="931" t="s">
        <v>692</v>
      </c>
      <c r="D6" s="1591"/>
      <c r="E6" s="932" t="s">
        <v>573</v>
      </c>
      <c r="F6" s="932" t="s">
        <v>574</v>
      </c>
    </row>
    <row r="7" spans="1:9" s="923" customFormat="1" ht="14.25" thickBot="1">
      <c r="A7" s="933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</row>
    <row r="8" spans="1:9" s="923" customFormat="1" ht="31.5" customHeight="1" thickBot="1">
      <c r="A8" s="934">
        <v>4000</v>
      </c>
      <c r="B8" s="935" t="s">
        <v>693</v>
      </c>
      <c r="C8" s="936"/>
      <c r="D8" s="937">
        <f>E8+F8-[3]ekamut!F124</f>
        <v>2362870.3292999999</v>
      </c>
      <c r="E8" s="938">
        <f>E10</f>
        <v>1049372.6302999998</v>
      </c>
      <c r="F8" s="939">
        <f>F10+F171+F206</f>
        <v>1413497.699</v>
      </c>
      <c r="G8" s="940"/>
      <c r="H8" s="941"/>
      <c r="I8" s="941"/>
    </row>
    <row r="9" spans="1:9" s="923" customFormat="1" ht="14.25" thickBot="1">
      <c r="A9" s="934"/>
      <c r="B9" s="942" t="s">
        <v>694</v>
      </c>
      <c r="C9" s="936"/>
      <c r="D9" s="943"/>
      <c r="E9" s="944"/>
      <c r="F9" s="939"/>
    </row>
    <row r="10" spans="1:9" s="923" customFormat="1" ht="47.25" customHeight="1" thickBot="1">
      <c r="A10" s="945">
        <v>4050</v>
      </c>
      <c r="B10" s="946" t="s">
        <v>695</v>
      </c>
      <c r="C10" s="947" t="s">
        <v>696</v>
      </c>
      <c r="D10" s="948">
        <f>E10+F10-[3]ekamut!F124</f>
        <v>949372.63029999984</v>
      </c>
      <c r="E10" s="949">
        <f>E12+E25+E68+E83+E93+E127+E142</f>
        <v>1049372.6302999998</v>
      </c>
      <c r="F10" s="950"/>
      <c r="G10" s="940"/>
      <c r="H10" s="940"/>
      <c r="I10" s="941"/>
    </row>
    <row r="11" spans="1:9" s="923" customFormat="1" ht="14.25" thickBot="1">
      <c r="A11" s="951"/>
      <c r="B11" s="952" t="s">
        <v>694</v>
      </c>
      <c r="C11" s="953"/>
      <c r="D11" s="954"/>
      <c r="E11" s="954"/>
      <c r="F11" s="950"/>
    </row>
    <row r="12" spans="1:9" s="923" customFormat="1" ht="30.75" customHeight="1" thickBot="1">
      <c r="A12" s="955">
        <v>4100</v>
      </c>
      <c r="B12" s="956" t="s">
        <v>697</v>
      </c>
      <c r="C12" s="957" t="s">
        <v>696</v>
      </c>
      <c r="D12" s="958">
        <f>E12</f>
        <v>205816.5</v>
      </c>
      <c r="E12" s="958">
        <f>E14+E19+E22</f>
        <v>205816.5</v>
      </c>
      <c r="F12" s="959" t="s">
        <v>185</v>
      </c>
    </row>
    <row r="13" spans="1:9" s="923" customFormat="1" ht="13.5">
      <c r="A13" s="960"/>
      <c r="B13" s="961" t="s">
        <v>694</v>
      </c>
      <c r="C13" s="962"/>
      <c r="D13" s="963"/>
      <c r="E13" s="963"/>
      <c r="F13" s="964"/>
    </row>
    <row r="14" spans="1:9" s="923" customFormat="1" ht="27">
      <c r="A14" s="965">
        <v>4110</v>
      </c>
      <c r="B14" s="966" t="s">
        <v>698</v>
      </c>
      <c r="C14" s="967" t="s">
        <v>696</v>
      </c>
      <c r="D14" s="968">
        <f>E14</f>
        <v>205816.5</v>
      </c>
      <c r="E14" s="968">
        <f>E16+E17+E18</f>
        <v>205816.5</v>
      </c>
      <c r="F14" s="969" t="s">
        <v>185</v>
      </c>
    </row>
    <row r="15" spans="1:9" s="923" customFormat="1" ht="14.25">
      <c r="A15" s="965"/>
      <c r="B15" s="970" t="s">
        <v>194</v>
      </c>
      <c r="C15" s="967"/>
      <c r="D15" s="968"/>
      <c r="E15" s="968"/>
      <c r="F15" s="969"/>
    </row>
    <row r="16" spans="1:9" s="923" customFormat="1" ht="13.5" customHeight="1">
      <c r="A16" s="965">
        <v>4111</v>
      </c>
      <c r="B16" s="971" t="s">
        <v>699</v>
      </c>
      <c r="C16" s="972" t="s">
        <v>700</v>
      </c>
      <c r="D16" s="968">
        <f>E16</f>
        <v>187816.5</v>
      </c>
      <c r="E16" s="968">
        <f>[3]aparat!F34+'[3]zags '!F34+'[3]վեկտոր պլյուս'!F34+[3]turq!F34+[3]gjuxatntes!F35+'[3]chanap transp'!F34+'[3]transp nax'!F34+'[3]ajl nax'!F34+'[3]tntes harab'!F37+[3]axb!F34+'[3]srgaka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187816.5</v>
      </c>
      <c r="F16" s="969" t="s">
        <v>185</v>
      </c>
    </row>
    <row r="17" spans="1:6" s="923" customFormat="1" ht="30" customHeight="1" thickBot="1">
      <c r="A17" s="965">
        <v>4112</v>
      </c>
      <c r="B17" s="971" t="s">
        <v>701</v>
      </c>
      <c r="C17" s="972" t="s">
        <v>702</v>
      </c>
      <c r="D17" s="968">
        <f>E17</f>
        <v>18000</v>
      </c>
      <c r="E17" s="968">
        <f>[3]aparat!F35+'[3]zags '!F35+'[3]վեկտոր պլյուս'!F35+[3]turq!F35+[3]gjuxatntes!F36+'[3]chanap transp'!F35+'[3]transp nax'!F35+'[3]ajl nax'!F35+'[3]tntes harab'!F38+[3]axb!F35+'[3]srgaka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18000</v>
      </c>
      <c r="F17" s="969" t="s">
        <v>185</v>
      </c>
    </row>
    <row r="18" spans="1:6" s="923" customFormat="1" ht="45.75" hidden="1" customHeight="1">
      <c r="A18" s="965">
        <v>4114</v>
      </c>
      <c r="B18" s="971" t="s">
        <v>703</v>
      </c>
      <c r="C18" s="972" t="s">
        <v>704</v>
      </c>
      <c r="D18" s="973">
        <f>E18</f>
        <v>0</v>
      </c>
      <c r="E18" s="973">
        <f>[3]aparat!F38+'[3]zags '!F38+'[3]վեկտոր պլյուս'!F38+[3]turq!F38+[3]gjuxatntes!F39+'[3]chanap transp'!F38+'[3]transp nax'!F38+'[3]ajl nax'!F38+'[3]tntes harab'!F41+[3]axb!F38+'[3]srgaka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969" t="s">
        <v>185</v>
      </c>
    </row>
    <row r="19" spans="1:6" s="923" customFormat="1" ht="45.75" hidden="1" customHeight="1">
      <c r="A19" s="965">
        <v>4120</v>
      </c>
      <c r="B19" s="974" t="s">
        <v>705</v>
      </c>
      <c r="C19" s="967" t="s">
        <v>696</v>
      </c>
      <c r="D19" s="975"/>
      <c r="E19" s="973">
        <f>E21</f>
        <v>0</v>
      </c>
      <c r="F19" s="969" t="s">
        <v>185</v>
      </c>
    </row>
    <row r="20" spans="1:6" s="923" customFormat="1" ht="45.75" hidden="1" customHeight="1">
      <c r="A20" s="965"/>
      <c r="B20" s="970" t="s">
        <v>194</v>
      </c>
      <c r="C20" s="967"/>
      <c r="D20" s="973"/>
      <c r="E20" s="973"/>
      <c r="F20" s="969"/>
    </row>
    <row r="21" spans="1:6" s="923" customFormat="1" ht="45.75" hidden="1" customHeight="1">
      <c r="A21" s="965">
        <v>4121</v>
      </c>
      <c r="B21" s="971" t="s">
        <v>706</v>
      </c>
      <c r="C21" s="972" t="s">
        <v>707</v>
      </c>
      <c r="D21" s="973">
        <f>E21</f>
        <v>0</v>
      </c>
      <c r="E21" s="973">
        <f>[3]aparat!F39+'[3]zags '!F39+'[3]վեկտոր պլյուս'!F39+[3]turq!F39+[3]gjuxatntes!F40+'[3]chanap transp'!F39+'[3]transp nax'!F39+'[3]ajl nax'!F39+'[3]tntes harab'!F42+[3]axb!F39+'[3]srgaka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969" t="s">
        <v>185</v>
      </c>
    </row>
    <row r="22" spans="1:6" s="923" customFormat="1" ht="45.75" hidden="1" customHeight="1">
      <c r="A22" s="965">
        <v>4130</v>
      </c>
      <c r="B22" s="974" t="s">
        <v>708</v>
      </c>
      <c r="C22" s="967" t="s">
        <v>696</v>
      </c>
      <c r="D22" s="973"/>
      <c r="E22" s="973">
        <f>E24</f>
        <v>0</v>
      </c>
      <c r="F22" s="969" t="s">
        <v>185</v>
      </c>
    </row>
    <row r="23" spans="1:6" s="923" customFormat="1" ht="45.75" hidden="1" customHeight="1">
      <c r="A23" s="965"/>
      <c r="B23" s="970" t="s">
        <v>194</v>
      </c>
      <c r="C23" s="967"/>
      <c r="D23" s="973"/>
      <c r="E23" s="973"/>
      <c r="F23" s="969"/>
    </row>
    <row r="24" spans="1:6" s="923" customFormat="1" ht="45.75" hidden="1" customHeight="1" thickBot="1">
      <c r="A24" s="976">
        <v>4131</v>
      </c>
      <c r="B24" s="977" t="s">
        <v>709</v>
      </c>
      <c r="C24" s="978" t="s">
        <v>710</v>
      </c>
      <c r="D24" s="979">
        <f>E24</f>
        <v>0</v>
      </c>
      <c r="E24" s="973">
        <f>[3]aparat!F40+'[3]zags '!F40+'[3]վեկտոր պլյուս'!F40+[3]turq!F40+[3]gjuxatntes!F41+'[3]chanap transp'!F40+'[3]transp nax'!F40+'[3]ajl nax'!F40+'[3]tntes harab'!F43+[3]axb!F40+'[3]srgaka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980" t="s">
        <v>185</v>
      </c>
    </row>
    <row r="25" spans="1:6" s="923" customFormat="1" ht="45.75" customHeight="1" thickBot="1">
      <c r="A25" s="955">
        <v>4200</v>
      </c>
      <c r="B25" s="981" t="s">
        <v>711</v>
      </c>
      <c r="C25" s="957" t="s">
        <v>696</v>
      </c>
      <c r="D25" s="982">
        <f>E25</f>
        <v>90940.690299999987</v>
      </c>
      <c r="E25" s="982">
        <f>E27+E36+E41+E51+E54+E58</f>
        <v>90940.690299999987</v>
      </c>
      <c r="F25" s="959" t="s">
        <v>185</v>
      </c>
    </row>
    <row r="26" spans="1:6" s="923" customFormat="1" ht="13.5">
      <c r="A26" s="960"/>
      <c r="B26" s="961" t="s">
        <v>694</v>
      </c>
      <c r="C26" s="962"/>
      <c r="D26" s="983"/>
      <c r="E26" s="983"/>
      <c r="F26" s="984"/>
    </row>
    <row r="27" spans="1:6" s="923" customFormat="1" ht="39">
      <c r="A27" s="965">
        <v>4210</v>
      </c>
      <c r="B27" s="974" t="s">
        <v>712</v>
      </c>
      <c r="C27" s="967" t="s">
        <v>696</v>
      </c>
      <c r="D27" s="973">
        <f>E27</f>
        <v>24443.230299999999</v>
      </c>
      <c r="E27" s="973">
        <f>E29+E30+E31+E32+E33+E34+E35</f>
        <v>24443.230299999999</v>
      </c>
      <c r="F27" s="985" t="s">
        <v>185</v>
      </c>
    </row>
    <row r="28" spans="1:6" s="923" customFormat="1" ht="14.25">
      <c r="A28" s="965"/>
      <c r="B28" s="970" t="s">
        <v>194</v>
      </c>
      <c r="C28" s="967"/>
      <c r="D28" s="986"/>
      <c r="E28" s="986"/>
      <c r="F28" s="985"/>
    </row>
    <row r="29" spans="1:6" s="923" customFormat="1" ht="27">
      <c r="A29" s="965">
        <v>4211</v>
      </c>
      <c r="B29" s="971" t="s">
        <v>713</v>
      </c>
      <c r="C29" s="972" t="s">
        <v>714</v>
      </c>
      <c r="D29" s="968">
        <f>E29</f>
        <v>0</v>
      </c>
      <c r="E29" s="968">
        <f>[3]aparat!F43+'[3]zags '!F43+'[3]վեկտոր պլյուս'!F43+[3]turq!F43+[3]gjuxatntes!F44+'[3]chanap transp'!F43+'[3]transp nax'!F43+'[3]ajl nax'!F43+'[3]tntes harab'!F46+[3]axb!F43+'[3]srgaka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985" t="s">
        <v>185</v>
      </c>
    </row>
    <row r="30" spans="1:6" s="923" customFormat="1" ht="14.25">
      <c r="A30" s="965">
        <v>4212</v>
      </c>
      <c r="B30" s="974" t="s">
        <v>715</v>
      </c>
      <c r="C30" s="972" t="s">
        <v>716</v>
      </c>
      <c r="D30" s="973">
        <f t="shared" ref="D30:D35" si="0">E30</f>
        <v>18480</v>
      </c>
      <c r="E30" s="973">
        <f>[3]aparat!F44+'[3]zags '!F44+'[3]վեկտոր պլյուս'!F44+[3]turq!F44+[3]gjuxatntes!F45+'[3]chanap transp'!F44+'[3]transp nax'!F44+'[3]ajl nax'!F44+'[3]tntes harab'!F47+[3]axb!F44+'[3]srgaka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18480</v>
      </c>
      <c r="F30" s="985" t="s">
        <v>185</v>
      </c>
    </row>
    <row r="31" spans="1:6" s="923" customFormat="1" ht="14.25">
      <c r="A31" s="965">
        <v>4213</v>
      </c>
      <c r="B31" s="971" t="s">
        <v>717</v>
      </c>
      <c r="C31" s="972" t="s">
        <v>718</v>
      </c>
      <c r="D31" s="968">
        <f t="shared" si="0"/>
        <v>1657.3</v>
      </c>
      <c r="E31" s="968">
        <f>[3]aparat!F45+'[3]zags '!F45+'[3]վեկտոր պլյուս'!F45+[3]turq!F45+[3]gjuxatntes!F46+'[3]chanap transp'!F45+'[3]transp nax'!F45+'[3]ajl nax'!F45+'[3]tntes harab'!F48+[3]axb!F45+'[3]srgaka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1657.3</v>
      </c>
      <c r="F31" s="985" t="s">
        <v>185</v>
      </c>
    </row>
    <row r="32" spans="1:6" s="923" customFormat="1" ht="14.25">
      <c r="A32" s="965">
        <v>4214</v>
      </c>
      <c r="B32" s="971" t="s">
        <v>719</v>
      </c>
      <c r="C32" s="972" t="s">
        <v>720</v>
      </c>
      <c r="D32" s="973">
        <f t="shared" si="0"/>
        <v>3805.9303</v>
      </c>
      <c r="E32" s="973">
        <f>[3]aparat!F46+'[3]zags '!F46+'[3]վեկտոր պլյուս'!F46+[3]turq!F46+[3]gjuxatntes!F47+'[3]chanap transp'!F46+'[3]transp nax'!F46+'[3]ajl nax'!F46+'[3]tntes harab'!F49+[3]axb!F46+'[3]srgaka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3805.9303</v>
      </c>
      <c r="F32" s="985" t="s">
        <v>185</v>
      </c>
    </row>
    <row r="33" spans="1:6" s="923" customFormat="1" ht="13.5" customHeight="1">
      <c r="A33" s="965">
        <v>4215</v>
      </c>
      <c r="B33" s="971" t="s">
        <v>721</v>
      </c>
      <c r="C33" s="972" t="s">
        <v>722</v>
      </c>
      <c r="D33" s="968">
        <f t="shared" si="0"/>
        <v>500</v>
      </c>
      <c r="E33" s="968">
        <f>[3]aparat!F47+'[3]zags '!F47+'[3]վեկտոր պլյուս'!F47+[3]turq!F47+[3]gjuxatntes!F48+'[3]chanap transp'!F47+'[3]transp nax'!F47+'[3]ajl nax'!F47+'[3]tntes harab'!F50+[3]axb!F47+'[3]srgaka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985" t="s">
        <v>185</v>
      </c>
    </row>
    <row r="34" spans="1:6" s="923" customFormat="1" ht="17.25" customHeight="1">
      <c r="A34" s="965">
        <v>4216</v>
      </c>
      <c r="B34" s="971" t="s">
        <v>723</v>
      </c>
      <c r="C34" s="972" t="s">
        <v>724</v>
      </c>
      <c r="D34" s="968">
        <f t="shared" si="0"/>
        <v>0</v>
      </c>
      <c r="E34" s="968">
        <f>[3]aparat!F48+'[3]zags '!F48+'[3]վեկտոր պլյուս'!F48+[3]turq!F48+[3]gjuxatntes!F49+'[3]chanap transp'!F48+'[3]transp nax'!F48+'[3]ajl nax'!F48+'[3]tntes harab'!F51+[3]axb!F48+'[3]srgaka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985" t="s">
        <v>185</v>
      </c>
    </row>
    <row r="35" spans="1:6" s="923" customFormat="1" ht="14.25">
      <c r="A35" s="965">
        <v>4217</v>
      </c>
      <c r="B35" s="971" t="s">
        <v>725</v>
      </c>
      <c r="C35" s="972" t="s">
        <v>726</v>
      </c>
      <c r="D35" s="968">
        <f t="shared" si="0"/>
        <v>0</v>
      </c>
      <c r="E35" s="968">
        <f>[3]aparat!F49+'[3]zags '!F49+'[3]վեկտոր պլյուս'!F49+[3]turq!F49+[3]gjuxatntes!F50+'[3]chanap transp'!F49+'[3]transp nax'!F49+'[3]ajl nax'!F49+'[3]tntes harab'!F52+[3]axb!F49+'[3]srgaka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985" t="s">
        <v>185</v>
      </c>
    </row>
    <row r="36" spans="1:6" s="923" customFormat="1" ht="39.75">
      <c r="A36" s="965">
        <v>4220</v>
      </c>
      <c r="B36" s="974" t="s">
        <v>727</v>
      </c>
      <c r="C36" s="967" t="s">
        <v>696</v>
      </c>
      <c r="D36" s="968">
        <f>E36</f>
        <v>5000</v>
      </c>
      <c r="E36" s="968">
        <f>E38+E39+E40</f>
        <v>5000</v>
      </c>
      <c r="F36" s="985" t="s">
        <v>185</v>
      </c>
    </row>
    <row r="37" spans="1:6" s="923" customFormat="1" ht="14.25">
      <c r="A37" s="965"/>
      <c r="B37" s="970" t="s">
        <v>194</v>
      </c>
      <c r="C37" s="967"/>
      <c r="D37" s="968"/>
      <c r="E37" s="968"/>
      <c r="F37" s="985"/>
    </row>
    <row r="38" spans="1:6" s="923" customFormat="1" ht="14.25">
      <c r="A38" s="965">
        <v>4221</v>
      </c>
      <c r="B38" s="971" t="s">
        <v>728</v>
      </c>
      <c r="C38" s="987">
        <v>4221</v>
      </c>
      <c r="D38" s="988">
        <f>E38</f>
        <v>1500</v>
      </c>
      <c r="E38" s="968">
        <f>[3]aparat!F51+'[3]zags '!F51+'[3]վեկտոր պլյուս'!F51+[3]turq!F51+[3]gjuxatntes!F52+'[3]chanap transp'!F51+'[3]transp nax'!F51+'[3]ajl nax'!F51+'[3]tntes harab'!F54+[3]axb!F51+'[3]srgaka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985" t="s">
        <v>185</v>
      </c>
    </row>
    <row r="39" spans="1:6" s="923" customFormat="1" ht="27">
      <c r="A39" s="965">
        <v>4222</v>
      </c>
      <c r="B39" s="971" t="s">
        <v>729</v>
      </c>
      <c r="C39" s="972" t="s">
        <v>730</v>
      </c>
      <c r="D39" s="988">
        <f>E39</f>
        <v>3500</v>
      </c>
      <c r="E39" s="968">
        <f>[3]aparat!F52+'[3]zags '!F52+'[3]վեկտոր պլյուս'!F52+[3]turq!F52+[3]gjuxatntes!F53+'[3]chanap transp'!F52+'[3]transp nax'!F52+'[3]ajl nax'!F52+'[3]tntes harab'!F55+[3]axb!F52+'[3]srgaka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3500</v>
      </c>
      <c r="F39" s="985" t="s">
        <v>185</v>
      </c>
    </row>
    <row r="40" spans="1:6" s="923" customFormat="1" ht="14.25">
      <c r="A40" s="965">
        <v>4223</v>
      </c>
      <c r="B40" s="971" t="s">
        <v>731</v>
      </c>
      <c r="C40" s="972" t="s">
        <v>732</v>
      </c>
      <c r="D40" s="988">
        <f>E40</f>
        <v>0</v>
      </c>
      <c r="E40" s="968">
        <f>[3]aparat!F53+'[3]zags '!F53+'[3]վեկտոր պլյուս'!F53+[3]turq!F53+[3]gjuxatntes!F54+'[3]chanap transp'!F53+'[3]transp nax'!F53+'[3]ajl nax'!F53+'[3]tntes harab'!F56+[3]axb!F53+'[3]srgaka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985" t="s">
        <v>185</v>
      </c>
    </row>
    <row r="41" spans="1:6" ht="52.5">
      <c r="A41" s="965">
        <v>4230</v>
      </c>
      <c r="B41" s="974" t="s">
        <v>733</v>
      </c>
      <c r="C41" s="967" t="s">
        <v>696</v>
      </c>
      <c r="D41" s="973">
        <f>E41</f>
        <v>34726</v>
      </c>
      <c r="E41" s="973">
        <f>E43+E44+E45+E46+E47+E48+E49+E50</f>
        <v>34726</v>
      </c>
      <c r="F41" s="985" t="s">
        <v>185</v>
      </c>
    </row>
    <row r="42" spans="1:6" ht="14.25">
      <c r="A42" s="965"/>
      <c r="B42" s="970" t="s">
        <v>194</v>
      </c>
      <c r="C42" s="967"/>
      <c r="D42" s="986"/>
      <c r="E42" s="986"/>
      <c r="F42" s="985"/>
    </row>
    <row r="43" spans="1:6" ht="14.25">
      <c r="A43" s="965">
        <v>4231</v>
      </c>
      <c r="B43" s="971" t="s">
        <v>734</v>
      </c>
      <c r="C43" s="972" t="s">
        <v>735</v>
      </c>
      <c r="D43" s="968">
        <f>E43</f>
        <v>0</v>
      </c>
      <c r="E43" s="968">
        <f>[3]aparat!F55+'[3]zags '!F55+'[3]վեկտոր պլյուս'!F55+[3]turq!F55+[3]gjuxatntes!F56+'[3]chanap transp'!F55+'[3]transp nax'!F55+'[3]ajl nax'!F55+'[3]tntes harab'!F58+[3]axb!F55+'[3]srgaka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985" t="s">
        <v>185</v>
      </c>
    </row>
    <row r="44" spans="1:6" ht="14.25">
      <c r="A44" s="965">
        <v>4232</v>
      </c>
      <c r="B44" s="971" t="s">
        <v>736</v>
      </c>
      <c r="C44" s="972" t="s">
        <v>737</v>
      </c>
      <c r="D44" s="968">
        <f t="shared" ref="D44:D50" si="1">E44</f>
        <v>5056</v>
      </c>
      <c r="E44" s="968">
        <f>[3]aparat!F56+'[3]zags '!F56+'[3]վեկտոր պլյուս'!F56+[3]turq!F56+[3]gjuxatntes!F57+'[3]chanap transp'!F56+'[3]transp nax'!F56+'[3]ajl nax'!F56+'[3]tntes harab'!F59+[3]axb!F56+'[3]srgaka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5056</v>
      </c>
      <c r="F44" s="985" t="s">
        <v>185</v>
      </c>
    </row>
    <row r="45" spans="1:6" ht="27">
      <c r="A45" s="965">
        <v>4233</v>
      </c>
      <c r="B45" s="971" t="s">
        <v>738</v>
      </c>
      <c r="C45" s="972" t="s">
        <v>739</v>
      </c>
      <c r="D45" s="968">
        <f t="shared" si="1"/>
        <v>1500</v>
      </c>
      <c r="E45" s="968">
        <f>[3]aparat!F57+'[3]zags '!F57+'[3]վեկտոր պլյուս'!F57+[3]turq!F57+[3]gjuxatntes!F58+'[3]chanap transp'!F57+'[3]transp nax'!F57+'[3]ajl nax'!F57+'[3]tntes harab'!F60+[3]axb!F57+'[3]srgaka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1500</v>
      </c>
      <c r="F45" s="985" t="s">
        <v>185</v>
      </c>
    </row>
    <row r="46" spans="1:6" ht="14.25">
      <c r="A46" s="965">
        <v>4234</v>
      </c>
      <c r="B46" s="971" t="s">
        <v>740</v>
      </c>
      <c r="C46" s="972" t="s">
        <v>741</v>
      </c>
      <c r="D46" s="968">
        <f t="shared" si="1"/>
        <v>3300</v>
      </c>
      <c r="E46" s="968">
        <f>[3]aparat!F58+'[3]zags '!F58+'[3]վեկտոր պլյուս'!F58+[3]turq!F58+[3]gjuxatntes!F59+'[3]chanap transp'!F58+'[3]transp nax'!F58+'[3]ajl nax'!F58+'[3]tntes harab'!F61+[3]axb!F58+'[3]srgaka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3300</v>
      </c>
      <c r="F46" s="985" t="s">
        <v>185</v>
      </c>
    </row>
    <row r="47" spans="1:6" ht="14.25">
      <c r="A47" s="965">
        <v>4235</v>
      </c>
      <c r="B47" s="990" t="s">
        <v>742</v>
      </c>
      <c r="C47" s="991">
        <v>4235</v>
      </c>
      <c r="D47" s="968">
        <f t="shared" si="1"/>
        <v>4000</v>
      </c>
      <c r="E47" s="968">
        <f>[3]aparat!F59+'[3]zags '!F59+'[3]վեկտոր պլյուս'!F59+[3]turq!F59+[3]gjuxatntes!F60+'[3]chanap transp'!F59+'[3]transp nax'!F59+'[3]ajl nax'!F59+'[3]tntes harab'!F62+[3]axb!F59+'[3]srgaka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985" t="s">
        <v>185</v>
      </c>
    </row>
    <row r="48" spans="1:6" ht="27">
      <c r="A48" s="965">
        <v>4236</v>
      </c>
      <c r="B48" s="971" t="s">
        <v>743</v>
      </c>
      <c r="C48" s="972" t="s">
        <v>744</v>
      </c>
      <c r="D48" s="968">
        <f t="shared" si="1"/>
        <v>0</v>
      </c>
      <c r="E48" s="968">
        <f>[3]aparat!F60+'[3]zags '!F60+'[3]վեկտոր պլյուս'!F60+[3]turq!F60+[3]gjuxatntes!F61+'[3]chanap transp'!F60+'[3]transp nax'!F60+'[3]ajl nax'!F60+'[3]tntes harab'!F63+[3]axb!F60+'[3]srgaka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985" t="s">
        <v>185</v>
      </c>
    </row>
    <row r="49" spans="1:6" ht="14.25">
      <c r="A49" s="965">
        <v>4237</v>
      </c>
      <c r="B49" s="971" t="s">
        <v>745</v>
      </c>
      <c r="C49" s="972" t="s">
        <v>746</v>
      </c>
      <c r="D49" s="968">
        <f t="shared" si="1"/>
        <v>3400</v>
      </c>
      <c r="E49" s="968">
        <f>[3]aparat!F61+'[3]zags '!F61+'[3]վեկտոր պլյուս'!F61+[3]turq!F61+[3]gjuxatntes!F62+'[3]chanap transp'!F61+'[3]transp nax'!F61+'[3]ajl nax'!F61+'[3]tntes harab'!F64+[3]axb!F61+'[3]srgaka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3400</v>
      </c>
      <c r="F49" s="985" t="s">
        <v>185</v>
      </c>
    </row>
    <row r="50" spans="1:6" ht="14.25">
      <c r="A50" s="965">
        <v>4238</v>
      </c>
      <c r="B50" s="971" t="s">
        <v>747</v>
      </c>
      <c r="C50" s="972" t="s">
        <v>748</v>
      </c>
      <c r="D50" s="973">
        <f t="shared" si="1"/>
        <v>17470</v>
      </c>
      <c r="E50" s="973">
        <f>[3]aparat!F62+'[3]zags '!F62+'[3]վեկտոր պլյուս'!F62+[3]turq!F62+[3]gjuxatntes!F63+'[3]chanap transp'!F62+'[3]transp nax'!F62+'[3]ajl nax'!F62+'[3]tntes harab'!F65+[3]axb!F62+'[3]srgaka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17470</v>
      </c>
      <c r="F50" s="985" t="s">
        <v>185</v>
      </c>
    </row>
    <row r="51" spans="1:6" ht="39.75">
      <c r="A51" s="965">
        <v>4240</v>
      </c>
      <c r="B51" s="974" t="s">
        <v>749</v>
      </c>
      <c r="C51" s="967" t="s">
        <v>696</v>
      </c>
      <c r="D51" s="968">
        <f>E51</f>
        <v>10736</v>
      </c>
      <c r="E51" s="968">
        <f>E53</f>
        <v>10736</v>
      </c>
      <c r="F51" s="985" t="s">
        <v>185</v>
      </c>
    </row>
    <row r="52" spans="1:6" ht="14.25">
      <c r="A52" s="965"/>
      <c r="B52" s="970" t="s">
        <v>194</v>
      </c>
      <c r="C52" s="967"/>
      <c r="D52" s="968"/>
      <c r="E52" s="968"/>
      <c r="F52" s="985"/>
    </row>
    <row r="53" spans="1:6" ht="14.25">
      <c r="A53" s="965">
        <v>4241</v>
      </c>
      <c r="B53" s="971" t="s">
        <v>750</v>
      </c>
      <c r="C53" s="972" t="s">
        <v>751</v>
      </c>
      <c r="D53" s="968">
        <f>E53</f>
        <v>10736</v>
      </c>
      <c r="E53" s="968">
        <f>[3]aparat!F64+'[3]zags '!F64+'[3]վեկտոր պլյուս'!F64+[3]turq!F64+[3]gjuxatntes!F65+'[3]chanap transp'!F64+'[3]transp nax'!F64+'[3]ajl nax'!F64+'[3]tntes harab'!F67+[3]axb!F64+'[3]srgaka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10736</v>
      </c>
      <c r="F53" s="985" t="s">
        <v>185</v>
      </c>
    </row>
    <row r="54" spans="1:6" ht="28.5" customHeight="1">
      <c r="A54" s="965">
        <v>4250</v>
      </c>
      <c r="B54" s="974" t="s">
        <v>752</v>
      </c>
      <c r="C54" s="967" t="s">
        <v>696</v>
      </c>
      <c r="D54" s="968">
        <f>E54</f>
        <v>2100</v>
      </c>
      <c r="E54" s="968">
        <f>E56+E57</f>
        <v>2100</v>
      </c>
      <c r="F54" s="985" t="s">
        <v>185</v>
      </c>
    </row>
    <row r="55" spans="1:6" ht="14.25">
      <c r="A55" s="965"/>
      <c r="B55" s="970" t="s">
        <v>194</v>
      </c>
      <c r="C55" s="967"/>
      <c r="D55" s="968"/>
      <c r="E55" s="968"/>
      <c r="F55" s="985"/>
    </row>
    <row r="56" spans="1:6" ht="27">
      <c r="A56" s="965">
        <v>4251</v>
      </c>
      <c r="B56" s="971" t="s">
        <v>753</v>
      </c>
      <c r="C56" s="972" t="s">
        <v>754</v>
      </c>
      <c r="D56" s="968">
        <f>E56</f>
        <v>0</v>
      </c>
      <c r="E56" s="968">
        <f>[3]aparat!F66+'[3]zags '!F66+'[3]վեկտոր պլյուս'!F66+[3]turq!F66+[3]gjuxatntes!F67+'[3]chanap transp'!F66+'[3]transp nax'!F66+'[3]ajl nax'!F66+'[3]tntes harab'!F69+[3]axb!F66+'[3]srgaka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985" t="s">
        <v>185</v>
      </c>
    </row>
    <row r="57" spans="1:6" ht="27">
      <c r="A57" s="965">
        <v>4252</v>
      </c>
      <c r="B57" s="971" t="s">
        <v>755</v>
      </c>
      <c r="C57" s="972" t="s">
        <v>756</v>
      </c>
      <c r="D57" s="968">
        <f>E57</f>
        <v>2100</v>
      </c>
      <c r="E57" s="968">
        <f>[3]aparat!F67+'[3]zags '!F67+'[3]վեկտոր պլյուս'!F67+[3]turq!F67+[3]gjuxatntes!F68+'[3]chanap transp'!F67+'[3]transp nax'!F67+'[3]ajl nax'!F67+'[3]tntes harab'!F70+[3]axb!F67+'[3]srgaka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2100</v>
      </c>
      <c r="F57" s="985" t="s">
        <v>185</v>
      </c>
    </row>
    <row r="58" spans="1:6" ht="39">
      <c r="A58" s="965">
        <v>4260</v>
      </c>
      <c r="B58" s="974" t="s">
        <v>757</v>
      </c>
      <c r="C58" s="967" t="s">
        <v>696</v>
      </c>
      <c r="D58" s="968">
        <f>E58</f>
        <v>13935.46</v>
      </c>
      <c r="E58" s="968">
        <f>E60+E63+E66+E67</f>
        <v>13935.46</v>
      </c>
      <c r="F58" s="985" t="s">
        <v>185</v>
      </c>
    </row>
    <row r="59" spans="1:6" ht="14.25">
      <c r="A59" s="965"/>
      <c r="B59" s="970" t="s">
        <v>194</v>
      </c>
      <c r="C59" s="967"/>
      <c r="D59" s="968"/>
      <c r="E59" s="968"/>
      <c r="F59" s="985"/>
    </row>
    <row r="60" spans="1:6" ht="14.25">
      <c r="A60" s="965">
        <v>4261</v>
      </c>
      <c r="B60" s="971" t="s">
        <v>758</v>
      </c>
      <c r="C60" s="972" t="s">
        <v>759</v>
      </c>
      <c r="D60" s="968">
        <f>E60</f>
        <v>2243</v>
      </c>
      <c r="E60" s="968">
        <f>[3]aparat!F69+'[3]zags '!F69+'[3]վեկտոր պլյուս'!F69+[3]turq!F69+[3]gjuxatntes!F70+'[3]chanap transp'!F69+'[3]transp nax'!F69+'[3]ajl nax'!F69+'[3]tntes harab'!F72+[3]axb!F69+'[3]srgaka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2243</v>
      </c>
      <c r="F60" s="985" t="s">
        <v>185</v>
      </c>
    </row>
    <row r="61" spans="1:6" s="923" customFormat="1" ht="14.25" hidden="1">
      <c r="A61" s="965">
        <v>4262</v>
      </c>
      <c r="B61" s="971" t="s">
        <v>760</v>
      </c>
      <c r="C61" s="972" t="s">
        <v>761</v>
      </c>
      <c r="D61" s="968" t="e">
        <f t="shared" ref="D61:D67" si="2">E61</f>
        <v>#REF!</v>
      </c>
      <c r="E61" s="968" t="e">
        <f>[3]aparat!#REF!+'[3]zags '!F70+'[3]վեկտոր պլյուս'!F70+[3]turq!F70+[3]gjuxatntes!F71+'[3]chanap transp'!F70+'[3]transp nax'!F70+'[3]ajl nax'!F70+'[3]tntes harab'!F73+[3]axb!F70+'[3]srgaka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985" t="s">
        <v>185</v>
      </c>
    </row>
    <row r="62" spans="1:6" s="923" customFormat="1" ht="27" hidden="1">
      <c r="A62" s="965">
        <v>4263</v>
      </c>
      <c r="B62" s="971" t="s">
        <v>762</v>
      </c>
      <c r="C62" s="972" t="s">
        <v>763</v>
      </c>
      <c r="D62" s="968">
        <f t="shared" si="2"/>
        <v>0</v>
      </c>
      <c r="E62" s="968">
        <f>[3]aparat!F70+'[3]zags '!F71+'[3]վեկտոր պլյուս'!F71+[3]turq!F71+[3]gjuxatntes!F72+'[3]chanap transp'!F71+'[3]transp nax'!F71+'[3]ajl nax'!F71+'[3]tntes harab'!F74+[3]axb!F71+'[3]srgaka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985" t="s">
        <v>185</v>
      </c>
    </row>
    <row r="63" spans="1:6" s="923" customFormat="1" ht="14.25">
      <c r="A63" s="965">
        <v>4264</v>
      </c>
      <c r="B63" s="971" t="s">
        <v>764</v>
      </c>
      <c r="C63" s="972" t="s">
        <v>765</v>
      </c>
      <c r="D63" s="968">
        <f t="shared" si="2"/>
        <v>5000</v>
      </c>
      <c r="E63" s="968">
        <f>[3]aparat!F71+'[3]zags '!F72+'[3]վեկտոր պլյուս'!F72+[3]turq!F72+[3]gjuxatntes!F73+'[3]chanap transp'!F72+'[3]transp nax'!F72+'[3]ajl nax'!F72+'[3]tntes harab'!F75+[3]axb!F72+'[3]srgaka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5000</v>
      </c>
      <c r="F63" s="985" t="s">
        <v>185</v>
      </c>
    </row>
    <row r="64" spans="1:6" s="923" customFormat="1" ht="27">
      <c r="A64" s="965">
        <v>4265</v>
      </c>
      <c r="B64" s="992" t="s">
        <v>766</v>
      </c>
      <c r="C64" s="972" t="s">
        <v>767</v>
      </c>
      <c r="D64" s="968">
        <f t="shared" si="2"/>
        <v>0</v>
      </c>
      <c r="E64" s="968">
        <f>[3]aparat!F72+'[3]zags '!F73+'[3]վեկտոր պլյուս'!F73+[3]turq!F73+[3]gjuxatntes!F74+'[3]chanap transp'!F73+'[3]transp nax'!F73+'[3]ajl nax'!F73+'[3]tntes harab'!F76+[3]axb!F73+'[3]srgaka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985" t="s">
        <v>185</v>
      </c>
    </row>
    <row r="65" spans="1:6" s="923" customFormat="1" ht="14.25">
      <c r="A65" s="965">
        <v>4266</v>
      </c>
      <c r="B65" s="971" t="s">
        <v>768</v>
      </c>
      <c r="C65" s="972" t="s">
        <v>769</v>
      </c>
      <c r="D65" s="968">
        <f t="shared" si="2"/>
        <v>0</v>
      </c>
      <c r="E65" s="968">
        <f>[3]aparat!F73+'[3]zags '!F74+'[3]վեկտոր պլյուս'!F74+[3]turq!F74+[3]gjuxatntes!F75+'[3]chanap transp'!F74+'[3]transp nax'!F74+'[3]ajl nax'!F74+'[3]tntes harab'!F77+[3]axb!F74+'[3]srgaka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985" t="s">
        <v>185</v>
      </c>
    </row>
    <row r="66" spans="1:6" s="923" customFormat="1" ht="14.25">
      <c r="A66" s="965">
        <v>4267</v>
      </c>
      <c r="B66" s="971" t="s">
        <v>770</v>
      </c>
      <c r="C66" s="972" t="s">
        <v>771</v>
      </c>
      <c r="D66" s="968">
        <f t="shared" si="2"/>
        <v>1990</v>
      </c>
      <c r="E66" s="968">
        <f>[3]aparat!F74+'[3]zags '!F75+'[3]վեկտոր պլյուս'!F75+[3]turq!F75+[3]gjuxatntes!F76+'[3]chanap transp'!F75+'[3]transp nax'!F75+'[3]ajl nax'!F75+'[3]tntes harab'!F78+[3]axb!F75+'[3]srgaka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1990</v>
      </c>
      <c r="F66" s="985" t="s">
        <v>185</v>
      </c>
    </row>
    <row r="67" spans="1:6" s="923" customFormat="1" ht="15" thickBot="1">
      <c r="A67" s="965">
        <v>4268</v>
      </c>
      <c r="B67" s="971" t="s">
        <v>772</v>
      </c>
      <c r="C67" s="972" t="s">
        <v>773</v>
      </c>
      <c r="D67" s="968">
        <f t="shared" si="2"/>
        <v>4702.46</v>
      </c>
      <c r="E67" s="968">
        <f>[3]aparat!F75+'[3]zags '!F76+'[3]վեկտոր պլյուս'!F76+[3]turq!F76+[3]gjuxatntes!F77+'[3]chanap transp'!F76+'[3]transp nax'!F76+'[3]ajl nax'!F76+'[3]tntes harab'!F79+[3]axb!F76+'[3]srgaka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4702.46</v>
      </c>
      <c r="F67" s="985" t="s">
        <v>185</v>
      </c>
    </row>
    <row r="68" spans="1:6" s="923" customFormat="1" ht="18.75" hidden="1" customHeight="1">
      <c r="A68" s="993">
        <v>4300</v>
      </c>
      <c r="B68" s="994" t="s">
        <v>774</v>
      </c>
      <c r="C68" s="995" t="s">
        <v>696</v>
      </c>
      <c r="D68" s="968">
        <f>E68</f>
        <v>0</v>
      </c>
      <c r="E68" s="968">
        <f>E70+E74+E78</f>
        <v>0</v>
      </c>
      <c r="F68" s="985" t="s">
        <v>185</v>
      </c>
    </row>
    <row r="69" spans="1:6" s="923" customFormat="1" ht="14.25" hidden="1" thickBot="1">
      <c r="A69" s="965"/>
      <c r="B69" s="970" t="s">
        <v>694</v>
      </c>
      <c r="C69" s="996"/>
      <c r="D69" s="986"/>
      <c r="E69" s="986"/>
      <c r="F69" s="997"/>
    </row>
    <row r="70" spans="1:6" s="923" customFormat="1" ht="15" hidden="1" thickBot="1">
      <c r="A70" s="965">
        <v>4310</v>
      </c>
      <c r="B70" s="974" t="s">
        <v>775</v>
      </c>
      <c r="C70" s="967" t="s">
        <v>696</v>
      </c>
      <c r="D70" s="986">
        <f>E70</f>
        <v>0</v>
      </c>
      <c r="E70" s="986">
        <f>E72+E73</f>
        <v>0</v>
      </c>
      <c r="F70" s="985" t="s">
        <v>185</v>
      </c>
    </row>
    <row r="71" spans="1:6" s="923" customFormat="1" ht="15" hidden="1" thickBot="1">
      <c r="A71" s="965"/>
      <c r="B71" s="970" t="s">
        <v>194</v>
      </c>
      <c r="C71" s="967"/>
      <c r="D71" s="986"/>
      <c r="E71" s="986"/>
      <c r="F71" s="985"/>
    </row>
    <row r="72" spans="1:6" s="923" customFormat="1" ht="15" hidden="1" thickBot="1">
      <c r="A72" s="965">
        <v>4311</v>
      </c>
      <c r="B72" s="971" t="s">
        <v>776</v>
      </c>
      <c r="C72" s="972" t="s">
        <v>777</v>
      </c>
      <c r="D72" s="986">
        <f>E72</f>
        <v>0</v>
      </c>
      <c r="E72" s="986">
        <f>[3]aparat!F77+'[3]zags '!F78+'[3]վեկտոր պլյուս'!F78+[3]turq!F78+[3]gjuxatntes!F79+'[3]chanap transp'!F78+'[3]transp nax'!F78+'[3]ajl nax'!F78+'[3]tntes harab'!F81+[3]axb!F78+'[3]srgaka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985" t="s">
        <v>185</v>
      </c>
    </row>
    <row r="73" spans="1:6" s="923" customFormat="1" ht="15" hidden="1" thickBot="1">
      <c r="A73" s="965">
        <v>4312</v>
      </c>
      <c r="B73" s="971" t="s">
        <v>778</v>
      </c>
      <c r="C73" s="972" t="s">
        <v>779</v>
      </c>
      <c r="D73" s="986">
        <f>E73</f>
        <v>0</v>
      </c>
      <c r="E73" s="986">
        <f>[3]aparat!F78+'[3]zags '!F79+'[3]վեկտոր պլյուս'!F79+[3]turq!F79+[3]gjuxatntes!F80+'[3]chanap transp'!F79+'[3]transp nax'!F79+'[3]ajl nax'!F79+'[3]tntes harab'!F82+[3]axb!F79+'[3]srgaka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985" t="s">
        <v>185</v>
      </c>
    </row>
    <row r="74" spans="1:6" s="923" customFormat="1" ht="27" hidden="1" thickBot="1">
      <c r="A74" s="965">
        <v>4320</v>
      </c>
      <c r="B74" s="974" t="s">
        <v>780</v>
      </c>
      <c r="C74" s="967" t="s">
        <v>696</v>
      </c>
      <c r="D74" s="986">
        <f>E74</f>
        <v>0</v>
      </c>
      <c r="E74" s="986">
        <f>E76+E77</f>
        <v>0</v>
      </c>
      <c r="F74" s="985" t="s">
        <v>185</v>
      </c>
    </row>
    <row r="75" spans="1:6" s="923" customFormat="1" ht="15" hidden="1" thickBot="1">
      <c r="A75" s="965"/>
      <c r="B75" s="970" t="s">
        <v>194</v>
      </c>
      <c r="C75" s="967"/>
      <c r="D75" s="986"/>
      <c r="E75" s="986"/>
      <c r="F75" s="985"/>
    </row>
    <row r="76" spans="1:6" s="923" customFormat="1" ht="15" hidden="1" thickBot="1">
      <c r="A76" s="965">
        <v>4321</v>
      </c>
      <c r="B76" s="971" t="s">
        <v>781</v>
      </c>
      <c r="C76" s="972" t="s">
        <v>782</v>
      </c>
      <c r="D76" s="986">
        <f>E76</f>
        <v>0</v>
      </c>
      <c r="E76" s="986">
        <f>[3]aparat!F79+'[3]zags '!F80+'[3]վեկտոր պլյուս'!F80+[3]turq!F80+[3]gjuxatntes!F81+'[3]chanap transp'!F80+'[3]transp nax'!F80+'[3]ajl nax'!F80+'[3]tntes harab'!F83+[3]axb!F80+'[3]srgaka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985" t="s">
        <v>185</v>
      </c>
    </row>
    <row r="77" spans="1:6" s="923" customFormat="1" ht="15" hidden="1" thickBot="1">
      <c r="A77" s="965">
        <v>4322</v>
      </c>
      <c r="B77" s="971" t="s">
        <v>783</v>
      </c>
      <c r="C77" s="972" t="s">
        <v>784</v>
      </c>
      <c r="D77" s="986">
        <f>E77</f>
        <v>0</v>
      </c>
      <c r="E77" s="986">
        <f>[3]aparat!F80+'[3]zags '!F81+'[3]վեկտոր պլյուս'!F81+[3]turq!F81+[3]gjuxatntes!F82+'[3]chanap transp'!F81+'[3]transp nax'!F81+'[3]ajl nax'!F81+'[3]tntes harab'!F84+[3]axb!F81+'[3]srgaka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985" t="s">
        <v>185</v>
      </c>
    </row>
    <row r="78" spans="1:6" s="923" customFormat="1" ht="27.75" hidden="1" thickBot="1">
      <c r="A78" s="965">
        <v>4330</v>
      </c>
      <c r="B78" s="974" t="s">
        <v>785</v>
      </c>
      <c r="C78" s="967" t="s">
        <v>696</v>
      </c>
      <c r="D78" s="986">
        <f>E78</f>
        <v>0</v>
      </c>
      <c r="E78" s="986">
        <f>E80+E81+E82</f>
        <v>0</v>
      </c>
      <c r="F78" s="985" t="s">
        <v>185</v>
      </c>
    </row>
    <row r="79" spans="1:6" s="923" customFormat="1" ht="15" hidden="1" thickBot="1">
      <c r="A79" s="965"/>
      <c r="B79" s="970" t="s">
        <v>194</v>
      </c>
      <c r="C79" s="967"/>
      <c r="D79" s="986"/>
      <c r="E79" s="986"/>
      <c r="F79" s="985"/>
    </row>
    <row r="80" spans="1:6" s="923" customFormat="1" ht="27.75" hidden="1" thickBot="1">
      <c r="A80" s="965">
        <v>4331</v>
      </c>
      <c r="B80" s="971" t="s">
        <v>786</v>
      </c>
      <c r="C80" s="972" t="s">
        <v>787</v>
      </c>
      <c r="D80" s="986">
        <f>E80</f>
        <v>0</v>
      </c>
      <c r="E80" s="986">
        <f>[3]aparat!F82+'[3]zags '!F83+'[3]վեկտոր պլյուս'!F83+[3]turq!F83+[3]gjuxatntes!F84+'[3]chanap transp'!F83+'[3]transp nax'!F83+'[3]ajl nax'!F83+'[3]tntes harab'!F86+[3]axb!F83+'[3]srgaka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985" t="s">
        <v>185</v>
      </c>
    </row>
    <row r="81" spans="1:6" s="923" customFormat="1" ht="15" hidden="1" thickBot="1">
      <c r="A81" s="965">
        <v>4332</v>
      </c>
      <c r="B81" s="971" t="s">
        <v>788</v>
      </c>
      <c r="C81" s="972" t="s">
        <v>789</v>
      </c>
      <c r="D81" s="986">
        <f>E81</f>
        <v>0</v>
      </c>
      <c r="E81" s="986">
        <f>[3]aparat!F83+'[3]zags '!F84+'[3]վեկտոր պլյուս'!F84+[3]turq!F84+[3]gjuxatntes!F85+'[3]chanap transp'!F84+'[3]transp nax'!F84+'[3]ajl nax'!F84+'[3]tntes harab'!F87+[3]axb!F84+'[3]srgaka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985" t="s">
        <v>185</v>
      </c>
    </row>
    <row r="82" spans="1:6" s="923" customFormat="1" ht="15" hidden="1" thickBot="1">
      <c r="A82" s="976">
        <v>4333</v>
      </c>
      <c r="B82" s="998" t="s">
        <v>790</v>
      </c>
      <c r="C82" s="978" t="s">
        <v>791</v>
      </c>
      <c r="D82" s="999">
        <f>E82</f>
        <v>0</v>
      </c>
      <c r="E82" s="986">
        <f>[3]aparat!F84+'[3]zags '!F85+'[3]վեկտոր պլյուս'!F85+[3]turq!F85+[3]gjuxatntes!F86+'[3]chanap transp'!F85+'[3]transp nax'!F85+'[3]ajl nax'!F85+'[3]tntes harab'!F88+[3]axb!F85+'[3]srgaka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1000" t="s">
        <v>185</v>
      </c>
    </row>
    <row r="83" spans="1:6" s="923" customFormat="1" ht="15" hidden="1" thickBot="1">
      <c r="A83" s="1001">
        <v>4400</v>
      </c>
      <c r="B83" s="981" t="s">
        <v>792</v>
      </c>
      <c r="C83" s="1002" t="s">
        <v>696</v>
      </c>
      <c r="D83" s="1003">
        <f>E83</f>
        <v>0</v>
      </c>
      <c r="E83" s="1003">
        <f>E85+E89</f>
        <v>0</v>
      </c>
      <c r="F83" s="1004" t="s">
        <v>185</v>
      </c>
    </row>
    <row r="84" spans="1:6" s="923" customFormat="1" ht="14.25" hidden="1" thickBot="1">
      <c r="A84" s="960"/>
      <c r="B84" s="961" t="s">
        <v>694</v>
      </c>
      <c r="C84" s="962"/>
      <c r="D84" s="983"/>
      <c r="E84" s="983"/>
      <c r="F84" s="984"/>
    </row>
    <row r="85" spans="1:6" s="923" customFormat="1" ht="28.5" hidden="1" customHeight="1">
      <c r="A85" s="965">
        <v>4410</v>
      </c>
      <c r="B85" s="974" t="s">
        <v>793</v>
      </c>
      <c r="C85" s="967" t="s">
        <v>696</v>
      </c>
      <c r="D85" s="986">
        <f>E85</f>
        <v>0</v>
      </c>
      <c r="E85" s="986">
        <f>E87+E88</f>
        <v>0</v>
      </c>
      <c r="F85" s="985" t="s">
        <v>185</v>
      </c>
    </row>
    <row r="86" spans="1:6" s="923" customFormat="1" ht="15" hidden="1" thickBot="1">
      <c r="A86" s="965"/>
      <c r="B86" s="970" t="s">
        <v>194</v>
      </c>
      <c r="C86" s="967"/>
      <c r="D86" s="986"/>
      <c r="E86" s="986"/>
      <c r="F86" s="985"/>
    </row>
    <row r="87" spans="1:6" s="923" customFormat="1" ht="27.75" hidden="1" thickBot="1">
      <c r="A87" s="965">
        <v>4411</v>
      </c>
      <c r="B87" s="971" t="s">
        <v>794</v>
      </c>
      <c r="C87" s="972" t="s">
        <v>795</v>
      </c>
      <c r="D87" s="986">
        <f>E87</f>
        <v>0</v>
      </c>
      <c r="E87" s="986">
        <f>[3]aparat!F86+'[3]zags '!F87+'[3]վեկտոր պլյուս'!F87+[3]turq!F87+[3]gjuxatntes!F88+'[3]chanap transp'!F87+'[3]transp nax'!F87+'[3]ajl nax'!F87+'[3]tntes harab'!F90+[3]axb!F87+'[3]srgaka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985" t="s">
        <v>185</v>
      </c>
    </row>
    <row r="88" spans="1:6" s="923" customFormat="1" ht="30" hidden="1" customHeight="1">
      <c r="A88" s="965">
        <v>4412</v>
      </c>
      <c r="B88" s="971" t="s">
        <v>796</v>
      </c>
      <c r="C88" s="972" t="s">
        <v>797</v>
      </c>
      <c r="D88" s="986">
        <f>E88</f>
        <v>0</v>
      </c>
      <c r="E88" s="986">
        <f>[3]aparat!F87+'[3]zags '!F88+'[3]վեկտոր պլյուս'!F88+[3]turq!F88+[3]gjuxatntes!F89+'[3]chanap transp'!F88+'[3]transp nax'!F88+'[3]ajl nax'!F88+'[3]tntes harab'!F91+[3]axb!F88+'[3]srgaka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985" t="s">
        <v>185</v>
      </c>
    </row>
    <row r="89" spans="1:6" s="923" customFormat="1" ht="29.25" hidden="1" customHeight="1">
      <c r="A89" s="965">
        <v>4420</v>
      </c>
      <c r="B89" s="974" t="s">
        <v>798</v>
      </c>
      <c r="C89" s="967" t="s">
        <v>696</v>
      </c>
      <c r="D89" s="986">
        <f>E89</f>
        <v>0</v>
      </c>
      <c r="E89" s="986">
        <f>E91+E92</f>
        <v>0</v>
      </c>
      <c r="F89" s="985" t="s">
        <v>185</v>
      </c>
    </row>
    <row r="90" spans="1:6" s="923" customFormat="1" ht="15" hidden="1" thickBot="1">
      <c r="A90" s="965"/>
      <c r="B90" s="970" t="s">
        <v>194</v>
      </c>
      <c r="C90" s="967"/>
      <c r="D90" s="986"/>
      <c r="E90" s="986"/>
      <c r="F90" s="985"/>
    </row>
    <row r="91" spans="1:6" s="923" customFormat="1" ht="27.75" hidden="1" thickBot="1">
      <c r="A91" s="965">
        <v>4421</v>
      </c>
      <c r="B91" s="971" t="s">
        <v>799</v>
      </c>
      <c r="C91" s="972" t="s">
        <v>800</v>
      </c>
      <c r="D91" s="986">
        <f>E91</f>
        <v>0</v>
      </c>
      <c r="E91" s="986">
        <f>[3]aparat!F88+'[3]zags '!F89+'[3]վեկտոր պլյուս'!F89+[3]turq!F89+[3]gjuxatntes!F90+'[3]chanap transp'!F89+'[3]transp nax'!F89+'[3]ajl nax'!F89+'[3]tntes harab'!F92+[3]axb!F89+'[3]srgaka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985" t="s">
        <v>185</v>
      </c>
    </row>
    <row r="92" spans="1:6" s="923" customFormat="1" ht="27.75" hidden="1" thickBot="1">
      <c r="A92" s="976">
        <v>4422</v>
      </c>
      <c r="B92" s="998" t="s">
        <v>801</v>
      </c>
      <c r="C92" s="978" t="s">
        <v>802</v>
      </c>
      <c r="D92" s="999">
        <f>E92</f>
        <v>0</v>
      </c>
      <c r="E92" s="986">
        <f>[3]aparat!F89+'[3]zags '!F90+'[3]վեկտոր պլյուս'!F90+[3]turq!F90+[3]gjuxatntes!F91+'[3]chanap transp'!F90+'[3]transp nax'!F90+'[3]ajl nax'!F90+'[3]tntes harab'!F93+[3]axb!F90+'[3]srgaka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1000" t="s">
        <v>185</v>
      </c>
    </row>
    <row r="93" spans="1:6" s="923" customFormat="1" ht="31.5" customHeight="1" thickBot="1">
      <c r="A93" s="955">
        <v>4500</v>
      </c>
      <c r="B93" s="1005" t="s">
        <v>803</v>
      </c>
      <c r="C93" s="957" t="s">
        <v>696</v>
      </c>
      <c r="D93" s="982">
        <f>E93</f>
        <v>590265.43999999994</v>
      </c>
      <c r="E93" s="982">
        <f>E95+E99+E103+E115</f>
        <v>590265.43999999994</v>
      </c>
      <c r="F93" s="1004" t="s">
        <v>185</v>
      </c>
    </row>
    <row r="94" spans="1:6" s="923" customFormat="1" ht="13.5">
      <c r="A94" s="960"/>
      <c r="B94" s="961" t="s">
        <v>694</v>
      </c>
      <c r="C94" s="962"/>
      <c r="D94" s="983"/>
      <c r="E94" s="983"/>
      <c r="F94" s="984"/>
    </row>
    <row r="95" spans="1:6" s="923" customFormat="1" ht="27" hidden="1">
      <c r="A95" s="965">
        <v>4510</v>
      </c>
      <c r="B95" s="1006" t="s">
        <v>804</v>
      </c>
      <c r="C95" s="967" t="s">
        <v>696</v>
      </c>
      <c r="D95" s="986">
        <f>E95</f>
        <v>0</v>
      </c>
      <c r="E95" s="986">
        <f>E97+E98</f>
        <v>0</v>
      </c>
      <c r="F95" s="985" t="s">
        <v>185</v>
      </c>
    </row>
    <row r="96" spans="1:6" s="923" customFormat="1" ht="14.25" hidden="1">
      <c r="A96" s="965"/>
      <c r="B96" s="970" t="s">
        <v>194</v>
      </c>
      <c r="C96" s="967"/>
      <c r="D96" s="986"/>
      <c r="E96" s="986"/>
      <c r="F96" s="985"/>
    </row>
    <row r="97" spans="1:6" s="923" customFormat="1" ht="27" hidden="1">
      <c r="A97" s="965">
        <v>4511</v>
      </c>
      <c r="B97" s="1007" t="s">
        <v>805</v>
      </c>
      <c r="C97" s="972" t="s">
        <v>806</v>
      </c>
      <c r="D97" s="986">
        <f>E97</f>
        <v>0</v>
      </c>
      <c r="E97" s="986">
        <f>[3]aparat!F92+'[3]zags '!F93+'[3]վեկտոր պլյուս'!F93+[3]turq!F93+[3]gjuxatntes!F94+'[3]chanap transp'!F93+'[3]transp nax'!F93+'[3]ajl nax'!F93+'[3]tntes harab'!F96+[3]axb!F93+'[3]srgaka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985" t="s">
        <v>185</v>
      </c>
    </row>
    <row r="98" spans="1:6" s="923" customFormat="1" ht="27" hidden="1">
      <c r="A98" s="965">
        <v>4512</v>
      </c>
      <c r="B98" s="971" t="s">
        <v>807</v>
      </c>
      <c r="C98" s="972" t="s">
        <v>808</v>
      </c>
      <c r="D98" s="986">
        <f>E98</f>
        <v>0</v>
      </c>
      <c r="E98" s="986">
        <f>[3]aparat!F93+'[3]zags '!F94+'[3]վեկտոր պլյուս'!F94+[3]turq!F94+[3]gjuxatntes!F95+'[3]chanap transp'!F94+'[3]transp nax'!F94+'[3]ajl nax'!F94+'[3]tntes harab'!F97+[3]axb!F94+'[3]srgaka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985" t="s">
        <v>185</v>
      </c>
    </row>
    <row r="99" spans="1:6" s="923" customFormat="1" ht="39.75" hidden="1">
      <c r="A99" s="965">
        <v>4520</v>
      </c>
      <c r="B99" s="1006" t="s">
        <v>809</v>
      </c>
      <c r="C99" s="967" t="s">
        <v>696</v>
      </c>
      <c r="D99" s="986">
        <f>E99</f>
        <v>0</v>
      </c>
      <c r="E99" s="986">
        <f>E101+E102</f>
        <v>0</v>
      </c>
      <c r="F99" s="985" t="s">
        <v>185</v>
      </c>
    </row>
    <row r="100" spans="1:6" s="923" customFormat="1" ht="14.25" hidden="1">
      <c r="A100" s="965"/>
      <c r="B100" s="970" t="s">
        <v>194</v>
      </c>
      <c r="C100" s="967"/>
      <c r="D100" s="986"/>
      <c r="E100" s="986"/>
      <c r="F100" s="985"/>
    </row>
    <row r="101" spans="1:6" s="923" customFormat="1" ht="27" hidden="1">
      <c r="A101" s="965">
        <v>4521</v>
      </c>
      <c r="B101" s="971" t="s">
        <v>810</v>
      </c>
      <c r="C101" s="972" t="s">
        <v>811</v>
      </c>
      <c r="D101" s="986">
        <f>E101</f>
        <v>0</v>
      </c>
      <c r="E101" s="986">
        <f>[3]aparat!F95+'[3]zags '!F96+'[3]վեկտոր պլյուս'!F96+[3]turq!F96+[3]gjuxatntes!F97+'[3]chanap transp'!F96+'[3]transp nax'!F96+'[3]ajl nax'!F96+'[3]tntes harab'!F99+[3]axb!F96+'[3]srgaka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985" t="s">
        <v>185</v>
      </c>
    </row>
    <row r="102" spans="1:6" s="923" customFormat="1" ht="27" hidden="1">
      <c r="A102" s="965">
        <v>4522</v>
      </c>
      <c r="B102" s="971" t="s">
        <v>812</v>
      </c>
      <c r="C102" s="972" t="s">
        <v>813</v>
      </c>
      <c r="D102" s="986">
        <f>E102</f>
        <v>0</v>
      </c>
      <c r="E102" s="986">
        <f>[3]aparat!F96+'[3]zags '!F97+'[3]վեկտոր պլյուս'!F97+[3]turq!F97+[3]gjuxatntes!F98+'[3]chanap transp'!F97+'[3]transp nax'!F97+'[3]ajl nax'!F97+'[3]tntes harab'!F100+[3]axb!F97+'[3]srgaka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985" t="s">
        <v>185</v>
      </c>
    </row>
    <row r="103" spans="1:6" s="923" customFormat="1" ht="39.75">
      <c r="A103" s="965">
        <v>4530</v>
      </c>
      <c r="B103" s="1006" t="s">
        <v>814</v>
      </c>
      <c r="C103" s="967" t="s">
        <v>696</v>
      </c>
      <c r="D103" s="973">
        <f>E103</f>
        <v>582325.43999999994</v>
      </c>
      <c r="E103" s="973">
        <f>E105+E106+E107</f>
        <v>582325.43999999994</v>
      </c>
      <c r="F103" s="985" t="s">
        <v>185</v>
      </c>
    </row>
    <row r="104" spans="1:6" s="923" customFormat="1" ht="14.25">
      <c r="A104" s="965"/>
      <c r="B104" s="970" t="s">
        <v>194</v>
      </c>
      <c r="C104" s="967"/>
      <c r="D104" s="973"/>
      <c r="E104" s="973"/>
      <c r="F104" s="985"/>
    </row>
    <row r="105" spans="1:6" s="923" customFormat="1" ht="26.25" customHeight="1">
      <c r="A105" s="965">
        <v>4531</v>
      </c>
      <c r="B105" s="990" t="s">
        <v>815</v>
      </c>
      <c r="C105" s="972" t="s">
        <v>816</v>
      </c>
      <c r="D105" s="973">
        <f>E105</f>
        <v>582325.43999999994</v>
      </c>
      <c r="E105" s="973">
        <f>[3]aparat!F103+'[3]zags '!F104+'[3]վեկտոր պլյուս'!F104+[3]turq!F104+[3]gjuxatntes!F105+'[3]chanap transp'!F104+'[3]transp nax'!F104+'[3]ajl nax'!F104+'[3]tntes harab'!F107+[3]axb!F104+'[3]srgaka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582325.43999999994</v>
      </c>
      <c r="F105" s="985" t="s">
        <v>185</v>
      </c>
    </row>
    <row r="106" spans="1:6" s="923" customFormat="1" ht="0.75" customHeight="1">
      <c r="A106" s="965">
        <v>4532</v>
      </c>
      <c r="B106" s="990" t="s">
        <v>817</v>
      </c>
      <c r="C106" s="972" t="s">
        <v>818</v>
      </c>
      <c r="D106" s="973">
        <f>E106</f>
        <v>0</v>
      </c>
      <c r="E106" s="973">
        <f>[3]aparat!F104+'[3]zags '!F105+'[3]վեկտոր պլյուս'!F105+[3]turq!F105+[3]gjuxatntes!F106+'[3]chanap transp'!F105+'[3]transp nax'!F105+'[3]ajl nax'!F105+'[3]tntes harab'!F108+[3]axb!F105+'[3]srgaka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985" t="s">
        <v>185</v>
      </c>
    </row>
    <row r="107" spans="1:6" s="923" customFormat="1" ht="42.75" hidden="1" customHeight="1">
      <c r="A107" s="965">
        <v>4533</v>
      </c>
      <c r="B107" s="990" t="s">
        <v>819</v>
      </c>
      <c r="C107" s="972" t="s">
        <v>820</v>
      </c>
      <c r="D107" s="973">
        <f>E107</f>
        <v>0</v>
      </c>
      <c r="E107" s="973">
        <f>[3]aparat!F105+'[3]zags '!F106+'[3]վեկտոր պլյուս'!F106+[3]turq!F106+[3]gjuxatntes!F107+'[3]chanap transp'!F106+'[3]transp nax'!F106+'[3]ajl nax'!F106+'[3]tntes harab'!F109+[3]axb!F106+'[3]srgaka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985" t="s">
        <v>185</v>
      </c>
    </row>
    <row r="108" spans="1:6" s="923" customFormat="1" ht="14.25" hidden="1">
      <c r="A108" s="965"/>
      <c r="B108" s="1008" t="s">
        <v>694</v>
      </c>
      <c r="C108" s="972"/>
      <c r="D108" s="973"/>
      <c r="E108" s="973"/>
      <c r="F108" s="985"/>
    </row>
    <row r="109" spans="1:6" s="923" customFormat="1" ht="27" hidden="1">
      <c r="A109" s="965">
        <v>4534</v>
      </c>
      <c r="B109" s="1008" t="s">
        <v>821</v>
      </c>
      <c r="C109" s="972"/>
      <c r="D109" s="973">
        <f>E109</f>
        <v>0</v>
      </c>
      <c r="E109" s="973">
        <f>E111+E112</f>
        <v>0</v>
      </c>
      <c r="F109" s="985" t="s">
        <v>185</v>
      </c>
    </row>
    <row r="110" spans="1:6" s="923" customFormat="1" ht="14.25" hidden="1">
      <c r="A110" s="965"/>
      <c r="B110" s="1008" t="s">
        <v>822</v>
      </c>
      <c r="C110" s="972"/>
      <c r="D110" s="973"/>
      <c r="E110" s="973"/>
      <c r="F110" s="985"/>
    </row>
    <row r="111" spans="1:6" s="923" customFormat="1" ht="27" hidden="1">
      <c r="A111" s="1009">
        <v>4535</v>
      </c>
      <c r="B111" s="1010" t="s">
        <v>823</v>
      </c>
      <c r="C111" s="972"/>
      <c r="D111" s="973">
        <f>E111</f>
        <v>0</v>
      </c>
      <c r="E111" s="973"/>
      <c r="F111" s="985" t="s">
        <v>185</v>
      </c>
    </row>
    <row r="112" spans="1:6" s="923" customFormat="1" ht="14.25" hidden="1">
      <c r="A112" s="965">
        <v>4536</v>
      </c>
      <c r="B112" s="1008" t="s">
        <v>824</v>
      </c>
      <c r="C112" s="972"/>
      <c r="D112" s="973">
        <f>E112</f>
        <v>0</v>
      </c>
      <c r="E112" s="973"/>
      <c r="F112" s="985" t="s">
        <v>185</v>
      </c>
    </row>
    <row r="113" spans="1:6" s="923" customFormat="1" ht="14.25" hidden="1">
      <c r="A113" s="965">
        <v>4537</v>
      </c>
      <c r="B113" s="1008" t="s">
        <v>825</v>
      </c>
      <c r="C113" s="972"/>
      <c r="D113" s="973">
        <f>E113</f>
        <v>0</v>
      </c>
      <c r="E113" s="973"/>
      <c r="F113" s="985" t="s">
        <v>185</v>
      </c>
    </row>
    <row r="114" spans="1:6" s="923" customFormat="1" ht="14.25" hidden="1">
      <c r="A114" s="965">
        <v>4538</v>
      </c>
      <c r="B114" s="1008" t="s">
        <v>826</v>
      </c>
      <c r="C114" s="972"/>
      <c r="D114" s="973">
        <f>E114</f>
        <v>0</v>
      </c>
      <c r="E114" s="973"/>
      <c r="F114" s="985" t="s">
        <v>185</v>
      </c>
    </row>
    <row r="115" spans="1:6" s="923" customFormat="1" ht="39.75" hidden="1">
      <c r="A115" s="965">
        <v>4540</v>
      </c>
      <c r="B115" s="1006" t="s">
        <v>827</v>
      </c>
      <c r="C115" s="967" t="s">
        <v>696</v>
      </c>
      <c r="D115" s="973">
        <f>E115</f>
        <v>7940</v>
      </c>
      <c r="E115" s="973">
        <f>E117+E118+E119</f>
        <v>7940</v>
      </c>
      <c r="F115" s="985" t="s">
        <v>185</v>
      </c>
    </row>
    <row r="116" spans="1:6" s="923" customFormat="1" ht="14.25" hidden="1">
      <c r="A116" s="965"/>
      <c r="B116" s="970" t="s">
        <v>194</v>
      </c>
      <c r="C116" s="967"/>
      <c r="D116" s="973"/>
      <c r="E116" s="973"/>
      <c r="F116" s="985"/>
    </row>
    <row r="117" spans="1:6" s="923" customFormat="1" ht="40.5">
      <c r="A117" s="965">
        <v>4541</v>
      </c>
      <c r="B117" s="990" t="s">
        <v>828</v>
      </c>
      <c r="C117" s="972" t="s">
        <v>829</v>
      </c>
      <c r="D117" s="973">
        <f>E117</f>
        <v>7940</v>
      </c>
      <c r="E117" s="973">
        <f>[3]aparat!F110+'[3]zags '!F111+'[3]վեկտոր պլյուս'!F111+[3]turq!F111+[3]gjuxatntes!F112+'[3]chanap transp'!F111+'[3]transp nax'!F111+'[3]ajl nax'!F111+'[3]tntes harab'!F114+[3]axb!F111+'[3]srgaka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'!F111+'[3]kentr. grad'!F112</f>
        <v>7940</v>
      </c>
      <c r="F117" s="985" t="s">
        <v>185</v>
      </c>
    </row>
    <row r="118" spans="1:6" s="923" customFormat="1" ht="40.5" hidden="1">
      <c r="A118" s="965">
        <v>4542</v>
      </c>
      <c r="B118" s="990" t="s">
        <v>830</v>
      </c>
      <c r="C118" s="972" t="s">
        <v>831</v>
      </c>
      <c r="D118" s="973">
        <f>E118</f>
        <v>0</v>
      </c>
      <c r="E118" s="973">
        <f>[3]aparat!F111+'[3]zags '!F112+'[3]վեկտոր պլյուս'!F112+[3]turq!F112+[3]gjuxatntes!F113+'[3]chanap transp'!F112+'[3]transp nax'!F112+'[3]ajl nax'!F112+'[3]tntes harab'!F115+[3]axb!F112+'[3]srgaka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985" t="s">
        <v>185</v>
      </c>
    </row>
    <row r="119" spans="1:6" s="923" customFormat="1" ht="15.75" customHeight="1" thickBot="1">
      <c r="A119" s="965">
        <v>4543</v>
      </c>
      <c r="B119" s="990" t="s">
        <v>832</v>
      </c>
      <c r="C119" s="972" t="s">
        <v>833</v>
      </c>
      <c r="D119" s="968">
        <f>E119</f>
        <v>0</v>
      </c>
      <c r="E119" s="988">
        <f>[3]marzadproc!F113+'[3]mshak palat'!F113+'[3]hangst sport'!F113+[3]turq!F113+'[3]yndameny mankap.'!F113</f>
        <v>0</v>
      </c>
      <c r="F119" s="985" t="s">
        <v>185</v>
      </c>
    </row>
    <row r="120" spans="1:6" s="923" customFormat="1" ht="15.75" hidden="1" customHeight="1">
      <c r="A120" s="965"/>
      <c r="B120" s="1008" t="s">
        <v>694</v>
      </c>
      <c r="C120" s="972"/>
      <c r="D120" s="986"/>
      <c r="E120" s="986"/>
      <c r="F120" s="985"/>
    </row>
    <row r="121" spans="1:6" s="923" customFormat="1" ht="12.75" hidden="1" customHeight="1">
      <c r="A121" s="965">
        <v>4544</v>
      </c>
      <c r="B121" s="1008" t="s">
        <v>834</v>
      </c>
      <c r="C121" s="972"/>
      <c r="D121" s="986">
        <f>E121</f>
        <v>0</v>
      </c>
      <c r="E121" s="986">
        <f>E123+E124</f>
        <v>0</v>
      </c>
      <c r="F121" s="985" t="s">
        <v>185</v>
      </c>
    </row>
    <row r="122" spans="1:6" s="923" customFormat="1" ht="13.5" hidden="1" customHeight="1">
      <c r="A122" s="965"/>
      <c r="B122" s="1008" t="s">
        <v>822</v>
      </c>
      <c r="C122" s="972"/>
      <c r="D122" s="986"/>
      <c r="E122" s="986"/>
      <c r="F122" s="985"/>
    </row>
    <row r="123" spans="1:6" s="923" customFormat="1" ht="11.25" hidden="1" customHeight="1">
      <c r="A123" s="1009">
        <v>4545</v>
      </c>
      <c r="B123" s="1010" t="s">
        <v>823</v>
      </c>
      <c r="C123" s="972"/>
      <c r="D123" s="986">
        <f>E123</f>
        <v>0</v>
      </c>
      <c r="E123" s="986"/>
      <c r="F123" s="985" t="s">
        <v>185</v>
      </c>
    </row>
    <row r="124" spans="1:6" s="923" customFormat="1" ht="13.5" hidden="1" customHeight="1">
      <c r="A124" s="965">
        <v>4546</v>
      </c>
      <c r="B124" s="1008" t="s">
        <v>835</v>
      </c>
      <c r="C124" s="972"/>
      <c r="D124" s="986">
        <f>E124</f>
        <v>0</v>
      </c>
      <c r="E124" s="986"/>
      <c r="F124" s="985" t="s">
        <v>185</v>
      </c>
    </row>
    <row r="125" spans="1:6" s="923" customFormat="1" ht="17.25" hidden="1" customHeight="1">
      <c r="A125" s="965">
        <v>4547</v>
      </c>
      <c r="B125" s="1008" t="s">
        <v>825</v>
      </c>
      <c r="C125" s="972"/>
      <c r="D125" s="986">
        <f>E125</f>
        <v>0</v>
      </c>
      <c r="E125" s="986"/>
      <c r="F125" s="985" t="s">
        <v>185</v>
      </c>
    </row>
    <row r="126" spans="1:6" s="923" customFormat="1" ht="1.5" hidden="1" customHeight="1" thickBot="1">
      <c r="A126" s="976">
        <v>4548</v>
      </c>
      <c r="B126" s="1011" t="s">
        <v>826</v>
      </c>
      <c r="C126" s="978"/>
      <c r="D126" s="999">
        <f>E126</f>
        <v>0</v>
      </c>
      <c r="E126" s="999"/>
      <c r="F126" s="1000" t="s">
        <v>185</v>
      </c>
    </row>
    <row r="127" spans="1:6" s="923" customFormat="1" ht="31.5" customHeight="1" thickBot="1">
      <c r="A127" s="955">
        <v>4600</v>
      </c>
      <c r="B127" s="1012" t="s">
        <v>836</v>
      </c>
      <c r="C127" s="957" t="s">
        <v>696</v>
      </c>
      <c r="D127" s="958">
        <f>E127</f>
        <v>4300</v>
      </c>
      <c r="E127" s="958">
        <f>E129+E133+E139</f>
        <v>4300</v>
      </c>
      <c r="F127" s="1004" t="s">
        <v>185</v>
      </c>
    </row>
    <row r="128" spans="1:6" s="923" customFormat="1" ht="13.5">
      <c r="A128" s="960"/>
      <c r="B128" s="961" t="s">
        <v>694</v>
      </c>
      <c r="C128" s="962"/>
      <c r="D128" s="983"/>
      <c r="E128" s="983"/>
      <c r="F128" s="984"/>
    </row>
    <row r="129" spans="1:6" s="923" customFormat="1" ht="14.25">
      <c r="A129" s="965">
        <v>4610</v>
      </c>
      <c r="B129" s="1013" t="s">
        <v>837</v>
      </c>
      <c r="C129" s="996"/>
      <c r="D129" s="968">
        <f>E129</f>
        <v>0</v>
      </c>
      <c r="E129" s="968">
        <f>E131+E132</f>
        <v>0</v>
      </c>
      <c r="F129" s="985" t="s">
        <v>17</v>
      </c>
    </row>
    <row r="130" spans="1:6" s="923" customFormat="1" ht="14.25">
      <c r="A130" s="965"/>
      <c r="B130" s="970" t="s">
        <v>694</v>
      </c>
      <c r="C130" s="996"/>
      <c r="D130" s="968"/>
      <c r="E130" s="968"/>
      <c r="F130" s="985"/>
    </row>
    <row r="131" spans="1:6" s="923" customFormat="1" ht="42.75">
      <c r="A131" s="965">
        <v>4610</v>
      </c>
      <c r="B131" s="1014" t="s">
        <v>838</v>
      </c>
      <c r="C131" s="996" t="s">
        <v>839</v>
      </c>
      <c r="D131" s="968">
        <f>E131</f>
        <v>0</v>
      </c>
      <c r="E131" s="968">
        <f>[3]aparat!F115+'[3]zags '!F116+'[3]վեկտոր պլյուս'!F116+[3]turq!F116+[3]gjuxatntes!F117+'[3]chanap transp'!F116+'[3]transp nax'!F116+'[3]ajl nax'!F116+'[3]tntes harab'!F1171+[3]axb!F116+'[3]srgaka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985" t="s">
        <v>185</v>
      </c>
    </row>
    <row r="132" spans="1:6" s="923" customFormat="1" ht="42.75">
      <c r="A132" s="965">
        <v>4620</v>
      </c>
      <c r="B132" s="1014" t="s">
        <v>840</v>
      </c>
      <c r="C132" s="996" t="s">
        <v>841</v>
      </c>
      <c r="D132" s="968">
        <f>E132</f>
        <v>0</v>
      </c>
      <c r="E132" s="968">
        <f>[3]aparat!F116+'[3]zags '!F117+'[3]վեկտոր պլյուս'!F117+[3]turq!F117+[3]gjuxatntes!F118+'[3]chanap transp'!F117+'[3]transp nax'!F117+'[3]ajl nax'!F117+'[3]tntes harab'!F1172+[3]axb!F117+'[3]srgaka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985" t="s">
        <v>185</v>
      </c>
    </row>
    <row r="133" spans="1:6" s="923" customFormat="1" ht="39.75" customHeight="1">
      <c r="A133" s="965">
        <v>4630</v>
      </c>
      <c r="B133" s="974" t="s">
        <v>842</v>
      </c>
      <c r="C133" s="967" t="s">
        <v>696</v>
      </c>
      <c r="D133" s="968">
        <f>E133</f>
        <v>4300</v>
      </c>
      <c r="E133" s="968">
        <f>E135+E136+E137+E138</f>
        <v>4300</v>
      </c>
      <c r="F133" s="985" t="s">
        <v>185</v>
      </c>
    </row>
    <row r="134" spans="1:6" s="923" customFormat="1" ht="14.25">
      <c r="A134" s="965"/>
      <c r="B134" s="970" t="s">
        <v>194</v>
      </c>
      <c r="C134" s="967"/>
      <c r="D134" s="968"/>
      <c r="E134" s="968"/>
      <c r="F134" s="985"/>
    </row>
    <row r="135" spans="1:6" s="923" customFormat="1" ht="14.25">
      <c r="A135" s="965">
        <v>4631</v>
      </c>
      <c r="B135" s="971" t="s">
        <v>843</v>
      </c>
      <c r="C135" s="972" t="s">
        <v>844</v>
      </c>
      <c r="D135" s="968">
        <f>E135</f>
        <v>0</v>
      </c>
      <c r="E135" s="968">
        <f>[3]aparat!F123+'[3]zags '!F124+'[3]վեկտոր պլյուս'!F124+[3]turq!F124+[3]gjuxatntes!F125+'[3]chanap transp'!F124+'[3]transp nax'!F124+'[3]ajl nax'!F124+'[3]tntes harab'!F127+[3]axb!F124+'[3]srgaka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985" t="s">
        <v>185</v>
      </c>
    </row>
    <row r="136" spans="1:6" s="923" customFormat="1" ht="27">
      <c r="A136" s="965">
        <v>4632</v>
      </c>
      <c r="B136" s="971" t="s">
        <v>845</v>
      </c>
      <c r="C136" s="972" t="s">
        <v>846</v>
      </c>
      <c r="D136" s="968">
        <f>E136</f>
        <v>0</v>
      </c>
      <c r="E136" s="968">
        <f>[3]aparat!F124+'[3]zags '!F125+'[3]վեկտոր պլյուս'!F125+[3]turq!F125+[3]gjuxatntes!F126+'[3]chanap transp'!F125+'[3]transp nax'!F125+'[3]ajl nax'!F125+'[3]tntes harab'!F128+[3]axb!F125+'[3]srgaka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985" t="s">
        <v>185</v>
      </c>
    </row>
    <row r="137" spans="1:6" s="923" customFormat="1" ht="14.25">
      <c r="A137" s="965">
        <v>4633</v>
      </c>
      <c r="B137" s="971" t="s">
        <v>847</v>
      </c>
      <c r="C137" s="972" t="s">
        <v>848</v>
      </c>
      <c r="D137" s="968">
        <f>E137</f>
        <v>0</v>
      </c>
      <c r="E137" s="968"/>
      <c r="F137" s="985" t="s">
        <v>185</v>
      </c>
    </row>
    <row r="138" spans="1:6" s="923" customFormat="1" ht="14.25" customHeight="1">
      <c r="A138" s="965">
        <v>4634</v>
      </c>
      <c r="B138" s="971" t="s">
        <v>849</v>
      </c>
      <c r="C138" s="972" t="s">
        <v>850</v>
      </c>
      <c r="D138" s="968">
        <f>E138</f>
        <v>4300</v>
      </c>
      <c r="E138" s="968">
        <f>[3]aparat!F126+'[3]zags '!F127+'[3]վեկտոր պլյուս'!F127+[3]turq!F127+[3]gjuxatntes!F128+'[3]chanap transp'!F127+'[3]transp nax'!F127+'[3]ajl nax'!F127+'[3]tntes harab'!F130+[3]axb!F127+'[3]srgaka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4300</v>
      </c>
      <c r="F138" s="985" t="s">
        <v>185</v>
      </c>
    </row>
    <row r="139" spans="1:6" s="923" customFormat="1" ht="1.5" hidden="1" customHeight="1">
      <c r="A139" s="965">
        <v>4640</v>
      </c>
      <c r="B139" s="974" t="s">
        <v>851</v>
      </c>
      <c r="C139" s="967" t="s">
        <v>696</v>
      </c>
      <c r="D139" s="968">
        <f>E139</f>
        <v>0</v>
      </c>
      <c r="E139" s="968">
        <f>E141</f>
        <v>0</v>
      </c>
      <c r="F139" s="985" t="s">
        <v>185</v>
      </c>
    </row>
    <row r="140" spans="1:6" s="923" customFormat="1" ht="14.25">
      <c r="A140" s="965"/>
      <c r="B140" s="970" t="s">
        <v>194</v>
      </c>
      <c r="C140" s="967"/>
      <c r="D140" s="968"/>
      <c r="E140" s="968"/>
      <c r="F140" s="985"/>
    </row>
    <row r="141" spans="1:6" s="923" customFormat="1" ht="15" thickBot="1">
      <c r="A141" s="976">
        <v>4641</v>
      </c>
      <c r="B141" s="998" t="s">
        <v>852</v>
      </c>
      <c r="C141" s="978" t="s">
        <v>853</v>
      </c>
      <c r="D141" s="1015">
        <f>E141</f>
        <v>0</v>
      </c>
      <c r="E141" s="968">
        <f>[3]aparat!F128+'[3]zags '!F129+'[3]վեկտոր պլյուս'!F129+[3]turq!F129+[3]gjuxatntes!F130+'[3]chanap transp'!F129+'[3]transp nax'!F129+'[3]ajl nax'!F129+'[3]tntes harab'!F132+[3]axb!F129+'[3]srgaka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1000" t="s">
        <v>185</v>
      </c>
    </row>
    <row r="142" spans="1:6" ht="39" customHeight="1" thickBot="1">
      <c r="A142" s="955">
        <v>4700</v>
      </c>
      <c r="B142" s="1016" t="s">
        <v>854</v>
      </c>
      <c r="C142" s="957" t="s">
        <v>696</v>
      </c>
      <c r="D142" s="958">
        <f>E142-[3]ekamut!F124</f>
        <v>58050</v>
      </c>
      <c r="E142" s="958">
        <f>E144+E148+E154+E157+E161+E164+E167</f>
        <v>158050</v>
      </c>
      <c r="F142" s="1004"/>
    </row>
    <row r="143" spans="1:6" ht="13.5">
      <c r="A143" s="960"/>
      <c r="B143" s="961" t="s">
        <v>694</v>
      </c>
      <c r="C143" s="962"/>
      <c r="D143" s="983"/>
      <c r="E143" s="983"/>
      <c r="F143" s="984"/>
    </row>
    <row r="144" spans="1:6" ht="53.25">
      <c r="A144" s="965">
        <v>4710</v>
      </c>
      <c r="B144" s="974" t="s">
        <v>855</v>
      </c>
      <c r="C144" s="967" t="s">
        <v>696</v>
      </c>
      <c r="D144" s="968">
        <f>E144</f>
        <v>4950</v>
      </c>
      <c r="E144" s="968">
        <f>E146+E147</f>
        <v>4950</v>
      </c>
      <c r="F144" s="985" t="s">
        <v>185</v>
      </c>
    </row>
    <row r="145" spans="1:6" ht="14.25">
      <c r="A145" s="965"/>
      <c r="B145" s="970" t="s">
        <v>194</v>
      </c>
      <c r="C145" s="967"/>
      <c r="D145" s="968"/>
      <c r="E145" s="968"/>
      <c r="F145" s="985"/>
    </row>
    <row r="146" spans="1:6" ht="39.75" customHeight="1">
      <c r="A146" s="965">
        <v>4711</v>
      </c>
      <c r="B146" s="971" t="s">
        <v>856</v>
      </c>
      <c r="C146" s="972" t="s">
        <v>857</v>
      </c>
      <c r="D146" s="968">
        <f>E146</f>
        <v>0</v>
      </c>
      <c r="E146" s="968">
        <f>[3]aparat!F131+'[3]zags '!F132+'[3]վեկտոր պլյուս'!F132+[3]turq!F132+[3]gjuxatntes!F133+'[3]chanap transp'!F132+'[3]transp nax'!F132+'[3]ajl nax'!F132+'[3]tntes harab'!F135+[3]axb!F132+'[3]srgaka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985" t="s">
        <v>185</v>
      </c>
    </row>
    <row r="147" spans="1:6" ht="30" customHeight="1">
      <c r="A147" s="965">
        <v>4712</v>
      </c>
      <c r="B147" s="971" t="s">
        <v>858</v>
      </c>
      <c r="C147" s="972" t="s">
        <v>859</v>
      </c>
      <c r="D147" s="968">
        <f>E147</f>
        <v>4950</v>
      </c>
      <c r="E147" s="968">
        <f>[3]aparat!F132+'[3]zags '!F133+'[3]վեկտոր պլյուս'!F133+[3]turq!F133+[3]gjuxatntes!F134+'[3]chanap transp'!F133+'[3]transp nax'!F133+'[3]ajl nax'!F133+'[3]tntes harab'!F136+[3]axb!F133+'[3]srgaka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4950</v>
      </c>
      <c r="F147" s="985" t="s">
        <v>185</v>
      </c>
    </row>
    <row r="148" spans="1:6" ht="55.5" customHeight="1">
      <c r="A148" s="965">
        <v>4720</v>
      </c>
      <c r="B148" s="974" t="s">
        <v>860</v>
      </c>
      <c r="C148" s="1017" t="s">
        <v>185</v>
      </c>
      <c r="D148" s="968">
        <f>E148</f>
        <v>3100</v>
      </c>
      <c r="E148" s="968">
        <f>E150+E151+E152+E153</f>
        <v>3100</v>
      </c>
      <c r="F148" s="985" t="s">
        <v>185</v>
      </c>
    </row>
    <row r="149" spans="1:6" ht="14.25">
      <c r="A149" s="965"/>
      <c r="B149" s="970" t="s">
        <v>194</v>
      </c>
      <c r="C149" s="967"/>
      <c r="D149" s="968"/>
      <c r="E149" s="968"/>
      <c r="F149" s="985"/>
    </row>
    <row r="150" spans="1:6" ht="14.25">
      <c r="A150" s="965">
        <v>4721</v>
      </c>
      <c r="B150" s="971" t="s">
        <v>861</v>
      </c>
      <c r="C150" s="972" t="s">
        <v>862</v>
      </c>
      <c r="D150" s="968">
        <f>E150</f>
        <v>0</v>
      </c>
      <c r="E150" s="968">
        <f>[3]aparat!F134+'[3]zags '!F135+'[3]վեկտոր պլյուս'!F135+[3]turq!F135+[3]gjuxatntes!F136+'[3]chanap transp'!F135+'[3]transp nax'!F135+'[3]ajl nax'!F135+'[3]tntes harab'!F138+[3]axb!F135+'[3]srgaka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985" t="s">
        <v>185</v>
      </c>
    </row>
    <row r="151" spans="1:6" ht="14.25">
      <c r="A151" s="965">
        <v>4722</v>
      </c>
      <c r="B151" s="971" t="s">
        <v>863</v>
      </c>
      <c r="C151" s="991">
        <v>4822</v>
      </c>
      <c r="D151" s="968">
        <f>E151</f>
        <v>0</v>
      </c>
      <c r="E151" s="968">
        <f>[3]aparat!F135+'[3]zags '!F136+'[3]վեկտոր պլյուս'!F136+[3]turq!F136+[3]gjuxatntes!F137+'[3]chanap transp'!F136+'[3]transp nax'!F136+'[3]ajl nax'!F136+'[3]tntes harab'!F139+[3]axb!F136+'[3]srgaka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985" t="s">
        <v>185</v>
      </c>
    </row>
    <row r="152" spans="1:6" ht="14.25">
      <c r="A152" s="965">
        <v>4723</v>
      </c>
      <c r="B152" s="971" t="s">
        <v>864</v>
      </c>
      <c r="C152" s="972" t="s">
        <v>865</v>
      </c>
      <c r="D152" s="968">
        <f>E152</f>
        <v>3100</v>
      </c>
      <c r="E152" s="968">
        <f>[3]aparat!F136+'[3]zags '!F137+'[3]վեկտոր պլյուս'!F137+[3]turq!F137+[3]gjuxatntes!F138+'[3]chanap transp'!F137+'[3]transp nax'!F137+'[3]ajl nax'!F137+'[3]tntes harab'!F140+[3]axb!F137+'[3]srgaka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3100</v>
      </c>
      <c r="F152" s="985" t="s">
        <v>185</v>
      </c>
    </row>
    <row r="153" spans="1:6" ht="40.5">
      <c r="A153" s="965">
        <v>4724</v>
      </c>
      <c r="B153" s="971" t="s">
        <v>866</v>
      </c>
      <c r="C153" s="972" t="s">
        <v>867</v>
      </c>
      <c r="D153" s="968">
        <f>E153</f>
        <v>0</v>
      </c>
      <c r="E153" s="968">
        <f>[3]aparat!F137+'[3]zags '!F138+'[3]վեկտոր պլյուս'!F138+[3]turq!F138+[3]gjuxatntes!F139+'[3]chanap transp'!F138+'[3]transp nax'!F138+'[3]ajl nax'!F138+'[3]tntes harab'!F141+[3]axb!F138+'[3]srgaka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985" t="s">
        <v>185</v>
      </c>
    </row>
    <row r="154" spans="1:6" ht="27">
      <c r="A154" s="965">
        <v>4730</v>
      </c>
      <c r="B154" s="974" t="s">
        <v>868</v>
      </c>
      <c r="C154" s="967" t="s">
        <v>696</v>
      </c>
      <c r="D154" s="968">
        <f>E154</f>
        <v>0</v>
      </c>
      <c r="E154" s="968">
        <f>E156</f>
        <v>0</v>
      </c>
      <c r="F154" s="985" t="s">
        <v>185</v>
      </c>
    </row>
    <row r="155" spans="1:6" ht="14.25">
      <c r="A155" s="965"/>
      <c r="B155" s="970" t="s">
        <v>194</v>
      </c>
      <c r="C155" s="967"/>
      <c r="D155" s="968"/>
      <c r="E155" s="968"/>
      <c r="F155" s="985"/>
    </row>
    <row r="156" spans="1:6" ht="27">
      <c r="A156" s="965">
        <v>4731</v>
      </c>
      <c r="B156" s="1007" t="s">
        <v>869</v>
      </c>
      <c r="C156" s="972" t="s">
        <v>870</v>
      </c>
      <c r="D156" s="968">
        <f>E156</f>
        <v>0</v>
      </c>
      <c r="E156" s="968">
        <f>[3]aparat!F139+'[3]zags '!F140+'[3]վեկտոր պլյուս'!F140+[3]turq!F140+[3]gjuxatntes!F141+'[3]chanap transp'!F140+'[3]transp nax'!F140+'[3]ajl nax'!F140+'[3]tntes harab'!F143+[3]axb!F140+'[3]srgaka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985" t="s">
        <v>185</v>
      </c>
    </row>
    <row r="157" spans="1:6" ht="53.25">
      <c r="A157" s="965">
        <v>4740</v>
      </c>
      <c r="B157" s="974" t="s">
        <v>871</v>
      </c>
      <c r="C157" s="967" t="s">
        <v>696</v>
      </c>
      <c r="D157" s="968">
        <f>E157</f>
        <v>0</v>
      </c>
      <c r="E157" s="968">
        <f>E159+E160</f>
        <v>0</v>
      </c>
      <c r="F157" s="985" t="s">
        <v>185</v>
      </c>
    </row>
    <row r="158" spans="1:6" ht="14.25">
      <c r="A158" s="965"/>
      <c r="B158" s="970" t="s">
        <v>194</v>
      </c>
      <c r="C158" s="967"/>
      <c r="D158" s="968"/>
      <c r="E158" s="968"/>
      <c r="F158" s="985"/>
    </row>
    <row r="159" spans="1:6" ht="16.5" customHeight="1">
      <c r="A159" s="965">
        <v>4741</v>
      </c>
      <c r="B159" s="971" t="s">
        <v>872</v>
      </c>
      <c r="C159" s="972" t="s">
        <v>873</v>
      </c>
      <c r="D159" s="968">
        <f>E159</f>
        <v>0</v>
      </c>
      <c r="E159" s="968">
        <f>[3]aparat!F141+'[3]zags '!F142+'[3]վեկտոր պլյուս'!F142+[3]turq!F142+[3]gjuxatntes!F143+'[3]chanap transp'!F142+'[3]transp nax'!F142+'[3]ajl nax'!F142+'[3]tntes harab'!F145+[3]axb!F142+'[3]srgaka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985" t="s">
        <v>185</v>
      </c>
    </row>
    <row r="160" spans="1:6" ht="27">
      <c r="A160" s="965">
        <v>4742</v>
      </c>
      <c r="B160" s="971" t="s">
        <v>874</v>
      </c>
      <c r="C160" s="972" t="s">
        <v>875</v>
      </c>
      <c r="D160" s="968">
        <f>E160</f>
        <v>0</v>
      </c>
      <c r="E160" s="968">
        <f>[3]aparat!F142+'[3]zags '!F143+'[3]վեկտոր պլյուս'!F143+[3]turq!F143+[3]gjuxatntes!F144+'[3]chanap transp'!F143+'[3]transp nax'!F143+'[3]ajl nax'!F143+'[3]tntes harab'!F146+[3]axb!F143+'[3]srgaka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985" t="s">
        <v>185</v>
      </c>
    </row>
    <row r="161" spans="1:6" ht="54">
      <c r="A161" s="965">
        <v>4750</v>
      </c>
      <c r="B161" s="974" t="s">
        <v>876</v>
      </c>
      <c r="C161" s="967" t="s">
        <v>696</v>
      </c>
      <c r="D161" s="968">
        <f>E161</f>
        <v>0</v>
      </c>
      <c r="E161" s="968">
        <f>E163</f>
        <v>0</v>
      </c>
      <c r="F161" s="985" t="s">
        <v>185</v>
      </c>
    </row>
    <row r="162" spans="1:6" ht="14.25">
      <c r="A162" s="965"/>
      <c r="B162" s="970" t="s">
        <v>194</v>
      </c>
      <c r="C162" s="967"/>
      <c r="D162" s="968"/>
      <c r="E162" s="968"/>
      <c r="F162" s="985"/>
    </row>
    <row r="163" spans="1:6" ht="45" customHeight="1">
      <c r="A163" s="965">
        <v>4751</v>
      </c>
      <c r="B163" s="971" t="s">
        <v>877</v>
      </c>
      <c r="C163" s="972" t="s">
        <v>878</v>
      </c>
      <c r="D163" s="968">
        <f>E163</f>
        <v>0</v>
      </c>
      <c r="E163" s="968">
        <f>[3]aparat!F144+'[3]zags '!F145+'[3]վեկտոր պլյուս'!F145+[3]turq!F145+[3]gjuxatntes!F146+'[3]chanap transp'!F145+'[3]transp nax'!F145+'[3]ajl nax'!F145+'[3]tntes harab'!F148+[3]axb!F145+'[3]srgaka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985" t="s">
        <v>185</v>
      </c>
    </row>
    <row r="164" spans="1:6" ht="14.25">
      <c r="A164" s="965">
        <v>4760</v>
      </c>
      <c r="B164" s="974" t="s">
        <v>879</v>
      </c>
      <c r="C164" s="967" t="s">
        <v>696</v>
      </c>
      <c r="D164" s="968">
        <f>E164</f>
        <v>0</v>
      </c>
      <c r="E164" s="968">
        <f>E166</f>
        <v>0</v>
      </c>
      <c r="F164" s="985" t="s">
        <v>185</v>
      </c>
    </row>
    <row r="165" spans="1:6" ht="14.25">
      <c r="A165" s="965"/>
      <c r="B165" s="970" t="s">
        <v>194</v>
      </c>
      <c r="C165" s="967"/>
      <c r="D165" s="968"/>
      <c r="E165" s="968"/>
      <c r="F165" s="985"/>
    </row>
    <row r="166" spans="1:6" ht="14.25">
      <c r="A166" s="965">
        <v>4761</v>
      </c>
      <c r="B166" s="971" t="s">
        <v>880</v>
      </c>
      <c r="C166" s="972" t="s">
        <v>881</v>
      </c>
      <c r="D166" s="968">
        <f>E166</f>
        <v>0</v>
      </c>
      <c r="E166" s="968">
        <f>[3]aparat!F146+'[3]zags '!F147+'[3]վեկտոր պլյուս'!F147+[3]turq!F147+[3]gjuxatntes!F148+'[3]chanap transp'!F147+'[3]transp nax'!F147+'[3]ajl nax'!F147+'[3]tntes harab'!F150+[3]axb!F147+'[3]srgaka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985" t="s">
        <v>185</v>
      </c>
    </row>
    <row r="167" spans="1:6" ht="14.25">
      <c r="A167" s="965">
        <v>4770</v>
      </c>
      <c r="B167" s="974" t="s">
        <v>882</v>
      </c>
      <c r="C167" s="967" t="s">
        <v>696</v>
      </c>
      <c r="D167" s="968">
        <f>D169</f>
        <v>50000</v>
      </c>
      <c r="E167" s="968">
        <f>E169</f>
        <v>150000</v>
      </c>
      <c r="F167" s="985"/>
    </row>
    <row r="168" spans="1:6" ht="14.25">
      <c r="A168" s="965"/>
      <c r="B168" s="970" t="s">
        <v>194</v>
      </c>
      <c r="C168" s="967"/>
      <c r="D168" s="968"/>
      <c r="E168" s="968"/>
      <c r="F168" s="985"/>
    </row>
    <row r="169" spans="1:6" ht="14.25" customHeight="1">
      <c r="A169" s="965">
        <v>4771</v>
      </c>
      <c r="B169" s="971" t="s">
        <v>883</v>
      </c>
      <c r="C169" s="972" t="s">
        <v>884</v>
      </c>
      <c r="D169" s="968">
        <f>E169+F169-[3]ekamut!F124</f>
        <v>50000</v>
      </c>
      <c r="E169" s="968">
        <f>'[3]gorc caxs'!G307</f>
        <v>150000</v>
      </c>
      <c r="F169" s="985"/>
    </row>
    <row r="170" spans="1:6" ht="27.75" customHeight="1" thickBot="1">
      <c r="A170" s="976">
        <v>4772</v>
      </c>
      <c r="B170" s="1018" t="s">
        <v>885</v>
      </c>
      <c r="C170" s="1019" t="s">
        <v>696</v>
      </c>
      <c r="D170" s="1015">
        <f>E170</f>
        <v>100000</v>
      </c>
      <c r="E170" s="1015">
        <f>[3]ekamut!F124</f>
        <v>100000</v>
      </c>
      <c r="F170" s="1000"/>
    </row>
    <row r="171" spans="1:6" s="1023" customFormat="1" ht="48" customHeight="1" thickBot="1">
      <c r="A171" s="955">
        <v>5000</v>
      </c>
      <c r="B171" s="1020" t="s">
        <v>886</v>
      </c>
      <c r="C171" s="957" t="s">
        <v>696</v>
      </c>
      <c r="D171" s="1021">
        <f>F171</f>
        <v>1713497.699</v>
      </c>
      <c r="E171" s="1022" t="s">
        <v>185</v>
      </c>
      <c r="F171" s="1021">
        <f>F173+F191+F197+F200</f>
        <v>1713497.699</v>
      </c>
    </row>
    <row r="172" spans="1:6" ht="12.75" customHeight="1" thickBot="1">
      <c r="A172" s="1024"/>
      <c r="B172" s="1025" t="s">
        <v>694</v>
      </c>
      <c r="C172" s="1026"/>
      <c r="D172" s="1027"/>
      <c r="E172" s="1027"/>
      <c r="F172" s="1028"/>
    </row>
    <row r="173" spans="1:6" ht="24.75" customHeight="1" thickBot="1">
      <c r="A173" s="955">
        <v>5100</v>
      </c>
      <c r="B173" s="981" t="s">
        <v>887</v>
      </c>
      <c r="C173" s="957" t="s">
        <v>696</v>
      </c>
      <c r="D173" s="1021">
        <f>F173</f>
        <v>1713497.699</v>
      </c>
      <c r="E173" s="1029" t="s">
        <v>185</v>
      </c>
      <c r="F173" s="939">
        <f>F175+F180+F185</f>
        <v>1713497.699</v>
      </c>
    </row>
    <row r="174" spans="1:6" ht="16.5" customHeight="1">
      <c r="A174" s="960"/>
      <c r="B174" s="961" t="s">
        <v>694</v>
      </c>
      <c r="C174" s="962"/>
      <c r="D174" s="1030"/>
      <c r="E174" s="1030"/>
      <c r="F174" s="964"/>
    </row>
    <row r="175" spans="1:6" ht="24.75" customHeight="1">
      <c r="A175" s="965">
        <v>5110</v>
      </c>
      <c r="B175" s="974" t="s">
        <v>888</v>
      </c>
      <c r="C175" s="967" t="s">
        <v>696</v>
      </c>
      <c r="D175" s="973">
        <f>F175</f>
        <v>1681362.199</v>
      </c>
      <c r="E175" s="1031" t="s">
        <v>185</v>
      </c>
      <c r="F175" s="1032">
        <f>F177+F178+F179</f>
        <v>1681362.199</v>
      </c>
    </row>
    <row r="176" spans="1:6" ht="15" customHeight="1">
      <c r="A176" s="965"/>
      <c r="B176" s="970" t="s">
        <v>194</v>
      </c>
      <c r="C176" s="967"/>
      <c r="D176" s="973"/>
      <c r="E176" s="973"/>
      <c r="F176" s="969"/>
    </row>
    <row r="177" spans="1:6" ht="14.25" customHeight="1">
      <c r="A177" s="965">
        <v>5111</v>
      </c>
      <c r="B177" s="971" t="s">
        <v>889</v>
      </c>
      <c r="C177" s="1033" t="s">
        <v>890</v>
      </c>
      <c r="D177" s="968">
        <f>F177</f>
        <v>0</v>
      </c>
      <c r="E177" s="1034" t="s">
        <v>185</v>
      </c>
      <c r="F177" s="968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965">
        <v>5112</v>
      </c>
      <c r="B178" s="971" t="s">
        <v>891</v>
      </c>
      <c r="C178" s="1033" t="s">
        <v>892</v>
      </c>
      <c r="D178" s="968">
        <f>F178</f>
        <v>253784</v>
      </c>
      <c r="E178" s="1034" t="s">
        <v>185</v>
      </c>
      <c r="F178" s="968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'!F153+[3]jramatakararum!F153+[3]gazafikacum!F135</f>
        <v>253784</v>
      </c>
    </row>
    <row r="179" spans="1:6" ht="13.5" customHeight="1">
      <c r="A179" s="965">
        <v>5113</v>
      </c>
      <c r="B179" s="971" t="s">
        <v>893</v>
      </c>
      <c r="C179" s="1033" t="s">
        <v>894</v>
      </c>
      <c r="D179" s="973">
        <f>F179</f>
        <v>1427578.199</v>
      </c>
      <c r="E179" s="1035" t="s">
        <v>185</v>
      </c>
      <c r="F179" s="973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1427578.199</v>
      </c>
    </row>
    <row r="180" spans="1:6" ht="13.5" customHeight="1">
      <c r="A180" s="965">
        <v>5120</v>
      </c>
      <c r="B180" s="974" t="s">
        <v>895</v>
      </c>
      <c r="C180" s="967" t="s">
        <v>696</v>
      </c>
      <c r="D180" s="968">
        <f>F180</f>
        <v>12250</v>
      </c>
      <c r="E180" s="1036" t="s">
        <v>185</v>
      </c>
      <c r="F180" s="1037">
        <f>F182+F183+F184</f>
        <v>12250</v>
      </c>
    </row>
    <row r="181" spans="1:6" ht="13.5" customHeight="1">
      <c r="A181" s="965"/>
      <c r="B181" s="1038" t="s">
        <v>194</v>
      </c>
      <c r="C181" s="967"/>
      <c r="D181" s="968"/>
      <c r="E181" s="968"/>
      <c r="F181" s="1039"/>
    </row>
    <row r="182" spans="1:6" ht="13.5" customHeight="1">
      <c r="A182" s="965">
        <v>5121</v>
      </c>
      <c r="B182" s="971" t="s">
        <v>896</v>
      </c>
      <c r="C182" s="1033" t="s">
        <v>897</v>
      </c>
      <c r="D182" s="968">
        <f>F182</f>
        <v>0</v>
      </c>
      <c r="E182" s="1034" t="s">
        <v>185</v>
      </c>
      <c r="F182" s="968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0</v>
      </c>
    </row>
    <row r="183" spans="1:6" ht="13.5" customHeight="1">
      <c r="A183" s="965">
        <v>5122</v>
      </c>
      <c r="B183" s="971" t="s">
        <v>898</v>
      </c>
      <c r="C183" s="1033" t="s">
        <v>899</v>
      </c>
      <c r="D183" s="968">
        <f>F183</f>
        <v>3250</v>
      </c>
      <c r="E183" s="1034" t="s">
        <v>185</v>
      </c>
      <c r="F183" s="968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3250</v>
      </c>
    </row>
    <row r="184" spans="1:6" ht="13.5" customHeight="1">
      <c r="A184" s="965">
        <v>5123</v>
      </c>
      <c r="B184" s="971" t="s">
        <v>900</v>
      </c>
      <c r="C184" s="1033" t="s">
        <v>901</v>
      </c>
      <c r="D184" s="968">
        <f>F184</f>
        <v>9000</v>
      </c>
      <c r="E184" s="1034" t="s">
        <v>185</v>
      </c>
      <c r="F184" s="968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9000</v>
      </c>
    </row>
    <row r="185" spans="1:6" ht="13.5" customHeight="1">
      <c r="A185" s="965">
        <v>5130</v>
      </c>
      <c r="B185" s="974" t="s">
        <v>902</v>
      </c>
      <c r="C185" s="967" t="s">
        <v>696</v>
      </c>
      <c r="D185" s="968">
        <f>F185</f>
        <v>19885.5</v>
      </c>
      <c r="E185" s="1036" t="s">
        <v>185</v>
      </c>
      <c r="F185" s="1037">
        <f>F187+F188+F189+F190</f>
        <v>19885.5</v>
      </c>
    </row>
    <row r="186" spans="1:6" ht="13.5" customHeight="1">
      <c r="A186" s="965"/>
      <c r="B186" s="970" t="s">
        <v>194</v>
      </c>
      <c r="C186" s="967"/>
      <c r="D186" s="968"/>
      <c r="E186" s="968"/>
      <c r="F186" s="1039"/>
    </row>
    <row r="187" spans="1:6" ht="13.5" customHeight="1">
      <c r="A187" s="965">
        <v>5131</v>
      </c>
      <c r="B187" s="971" t="s">
        <v>903</v>
      </c>
      <c r="C187" s="1033" t="s">
        <v>904</v>
      </c>
      <c r="D187" s="968">
        <f>F187</f>
        <v>15000</v>
      </c>
      <c r="E187" s="1034" t="s">
        <v>185</v>
      </c>
      <c r="F187" s="968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15000</v>
      </c>
    </row>
    <row r="188" spans="1:6" ht="13.5" customHeight="1">
      <c r="A188" s="965">
        <v>5132</v>
      </c>
      <c r="B188" s="971" t="s">
        <v>905</v>
      </c>
      <c r="C188" s="1033" t="s">
        <v>906</v>
      </c>
      <c r="D188" s="968">
        <f>F188</f>
        <v>0</v>
      </c>
      <c r="E188" s="1034" t="s">
        <v>185</v>
      </c>
      <c r="F188" s="968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965">
        <v>5133</v>
      </c>
      <c r="B189" s="971" t="s">
        <v>907</v>
      </c>
      <c r="C189" s="1033" t="s">
        <v>908</v>
      </c>
      <c r="D189" s="968">
        <f>F189</f>
        <v>0</v>
      </c>
      <c r="E189" s="1036" t="s">
        <v>185</v>
      </c>
      <c r="F189" s="968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976">
        <v>5134</v>
      </c>
      <c r="B190" s="998" t="s">
        <v>909</v>
      </c>
      <c r="C190" s="1040" t="s">
        <v>910</v>
      </c>
      <c r="D190" s="1015">
        <f>F190</f>
        <v>4885.5</v>
      </c>
      <c r="E190" s="1041" t="s">
        <v>185</v>
      </c>
      <c r="F190" s="968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4885.5</v>
      </c>
    </row>
    <row r="191" spans="1:6" ht="33.75" hidden="1" customHeight="1" thickBot="1">
      <c r="A191" s="955">
        <v>5200</v>
      </c>
      <c r="B191" s="1016" t="s">
        <v>911</v>
      </c>
      <c r="C191" s="957" t="s">
        <v>696</v>
      </c>
      <c r="D191" s="958">
        <f>F191</f>
        <v>0</v>
      </c>
      <c r="E191" s="1042" t="s">
        <v>185</v>
      </c>
      <c r="F191" s="1043">
        <f>F193+F194+F195+F196</f>
        <v>0</v>
      </c>
    </row>
    <row r="192" spans="1:6" ht="33.75" hidden="1" customHeight="1">
      <c r="A192" s="960"/>
      <c r="B192" s="961" t="s">
        <v>694</v>
      </c>
      <c r="C192" s="962"/>
      <c r="D192" s="963"/>
      <c r="E192" s="963"/>
      <c r="F192" s="1044"/>
    </row>
    <row r="193" spans="1:6" ht="33.75" hidden="1" customHeight="1">
      <c r="A193" s="965">
        <v>5211</v>
      </c>
      <c r="B193" s="971" t="s">
        <v>912</v>
      </c>
      <c r="C193" s="1033" t="s">
        <v>913</v>
      </c>
      <c r="D193" s="968">
        <f>F193</f>
        <v>0</v>
      </c>
      <c r="E193" s="1034" t="s">
        <v>185</v>
      </c>
      <c r="F193" s="968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965">
        <v>5221</v>
      </c>
      <c r="B194" s="971" t="s">
        <v>914</v>
      </c>
      <c r="C194" s="1033" t="s">
        <v>915</v>
      </c>
      <c r="D194" s="968">
        <f>F194</f>
        <v>0</v>
      </c>
      <c r="E194" s="1034" t="s">
        <v>185</v>
      </c>
      <c r="F194" s="968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965">
        <v>5231</v>
      </c>
      <c r="B195" s="971" t="s">
        <v>916</v>
      </c>
      <c r="C195" s="1033" t="s">
        <v>917</v>
      </c>
      <c r="D195" s="968">
        <f>F195</f>
        <v>0</v>
      </c>
      <c r="E195" s="1034" t="s">
        <v>185</v>
      </c>
      <c r="F195" s="968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976">
        <v>5241</v>
      </c>
      <c r="B196" s="998" t="s">
        <v>918</v>
      </c>
      <c r="C196" s="1040" t="s">
        <v>919</v>
      </c>
      <c r="D196" s="1015">
        <f>F196</f>
        <v>0</v>
      </c>
      <c r="E196" s="1045" t="s">
        <v>185</v>
      </c>
      <c r="F196" s="968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955">
        <v>5300</v>
      </c>
      <c r="B197" s="1016" t="s">
        <v>920</v>
      </c>
      <c r="C197" s="957" t="s">
        <v>696</v>
      </c>
      <c r="D197" s="958">
        <f>F197</f>
        <v>0</v>
      </c>
      <c r="E197" s="1042" t="s">
        <v>185</v>
      </c>
      <c r="F197" s="1043">
        <f>F199</f>
        <v>0</v>
      </c>
    </row>
    <row r="198" spans="1:6" ht="33.75" hidden="1" customHeight="1">
      <c r="A198" s="960"/>
      <c r="B198" s="961" t="s">
        <v>694</v>
      </c>
      <c r="C198" s="962"/>
      <c r="D198" s="963"/>
      <c r="E198" s="963"/>
      <c r="F198" s="1044"/>
    </row>
    <row r="199" spans="1:6" ht="33.75" hidden="1" customHeight="1" thickBot="1">
      <c r="A199" s="976">
        <v>5311</v>
      </c>
      <c r="B199" s="998" t="s">
        <v>921</v>
      </c>
      <c r="C199" s="1040" t="s">
        <v>922</v>
      </c>
      <c r="D199" s="1015">
        <f>F199</f>
        <v>0</v>
      </c>
      <c r="E199" s="1045" t="s">
        <v>185</v>
      </c>
      <c r="F199" s="968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955">
        <v>5400</v>
      </c>
      <c r="B200" s="1016" t="s">
        <v>923</v>
      </c>
      <c r="C200" s="957" t="s">
        <v>696</v>
      </c>
      <c r="D200" s="958">
        <f>F200</f>
        <v>0</v>
      </c>
      <c r="E200" s="1042" t="s">
        <v>185</v>
      </c>
      <c r="F200" s="1043">
        <f>F202+F203+F204+F205</f>
        <v>0</v>
      </c>
    </row>
    <row r="201" spans="1:6" ht="33.75" hidden="1" customHeight="1">
      <c r="A201" s="960"/>
      <c r="B201" s="961" t="s">
        <v>694</v>
      </c>
      <c r="C201" s="962"/>
      <c r="D201" s="963"/>
      <c r="E201" s="963"/>
      <c r="F201" s="1044"/>
    </row>
    <row r="202" spans="1:6" ht="33.75" hidden="1" customHeight="1">
      <c r="A202" s="965">
        <v>5411</v>
      </c>
      <c r="B202" s="971" t="s">
        <v>924</v>
      </c>
      <c r="C202" s="1033" t="s">
        <v>925</v>
      </c>
      <c r="D202" s="968">
        <f>F202</f>
        <v>0</v>
      </c>
      <c r="E202" s="1034" t="s">
        <v>185</v>
      </c>
      <c r="F202" s="968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965">
        <v>5421</v>
      </c>
      <c r="B203" s="971" t="s">
        <v>926</v>
      </c>
      <c r="C203" s="1033" t="s">
        <v>927</v>
      </c>
      <c r="D203" s="968">
        <f>F203</f>
        <v>0</v>
      </c>
      <c r="E203" s="1034" t="s">
        <v>185</v>
      </c>
      <c r="F203" s="968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965">
        <v>5431</v>
      </c>
      <c r="B204" s="971" t="s">
        <v>928</v>
      </c>
      <c r="C204" s="1033" t="s">
        <v>929</v>
      </c>
      <c r="D204" s="968">
        <f>F204</f>
        <v>0</v>
      </c>
      <c r="E204" s="1034" t="s">
        <v>185</v>
      </c>
      <c r="F204" s="968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976">
        <v>5441</v>
      </c>
      <c r="B205" s="1046" t="s">
        <v>930</v>
      </c>
      <c r="C205" s="1040" t="s">
        <v>931</v>
      </c>
      <c r="D205" s="1015">
        <f>F205</f>
        <v>0</v>
      </c>
      <c r="E205" s="1045" t="s">
        <v>185</v>
      </c>
      <c r="F205" s="968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1053" customFormat="1" ht="33.75" customHeight="1" thickBot="1">
      <c r="A206" s="1047" t="s">
        <v>932</v>
      </c>
      <c r="B206" s="1048" t="s">
        <v>933</v>
      </c>
      <c r="C206" s="1049" t="s">
        <v>696</v>
      </c>
      <c r="D206" s="1050">
        <f>F206</f>
        <v>-300000</v>
      </c>
      <c r="E206" s="1051" t="s">
        <v>934</v>
      </c>
      <c r="F206" s="1052">
        <f>F208+F213+F221+F224</f>
        <v>-300000</v>
      </c>
    </row>
    <row r="207" spans="1:6" s="1053" customFormat="1" ht="14.25">
      <c r="A207" s="1054"/>
      <c r="B207" s="1055" t="s">
        <v>191</v>
      </c>
      <c r="C207" s="1056"/>
      <c r="D207" s="1057"/>
      <c r="E207" s="1058"/>
      <c r="F207" s="1059"/>
    </row>
    <row r="208" spans="1:6" s="1064" customFormat="1" ht="41.25">
      <c r="A208" s="1060" t="s">
        <v>935</v>
      </c>
      <c r="B208" s="1061" t="s">
        <v>936</v>
      </c>
      <c r="C208" s="1062" t="s">
        <v>696</v>
      </c>
      <c r="D208" s="968">
        <f>F208</f>
        <v>0</v>
      </c>
      <c r="E208" s="1063" t="s">
        <v>934</v>
      </c>
      <c r="F208" s="1037">
        <f>F210+F211+F212</f>
        <v>0</v>
      </c>
    </row>
    <row r="209" spans="1:7" s="1064" customFormat="1" ht="14.25">
      <c r="A209" s="1060"/>
      <c r="B209" s="1038" t="s">
        <v>191</v>
      </c>
      <c r="C209" s="1062"/>
      <c r="D209" s="968"/>
      <c r="E209" s="1063"/>
      <c r="F209" s="1037"/>
    </row>
    <row r="210" spans="1:7" s="1064" customFormat="1" ht="14.25">
      <c r="A210" s="1060" t="s">
        <v>937</v>
      </c>
      <c r="B210" s="1065" t="s">
        <v>938</v>
      </c>
      <c r="C210" s="1066" t="s">
        <v>939</v>
      </c>
      <c r="D210" s="968">
        <f>F210</f>
        <v>0</v>
      </c>
      <c r="E210" s="1063" t="s">
        <v>934</v>
      </c>
      <c r="F210" s="1037">
        <f>'[3]tntes harab'!F157</f>
        <v>0</v>
      </c>
    </row>
    <row r="211" spans="1:7" s="1069" customFormat="1" ht="14.25">
      <c r="A211" s="1060" t="s">
        <v>940</v>
      </c>
      <c r="B211" s="1065" t="s">
        <v>941</v>
      </c>
      <c r="C211" s="1066" t="s">
        <v>942</v>
      </c>
      <c r="D211" s="1067"/>
      <c r="E211" s="1063" t="s">
        <v>934</v>
      </c>
      <c r="F211" s="1068">
        <f>'[3]tntes harab'!F158</f>
        <v>0</v>
      </c>
    </row>
    <row r="212" spans="1:7" s="1064" customFormat="1" ht="13.5" customHeight="1">
      <c r="A212" s="1070" t="s">
        <v>943</v>
      </c>
      <c r="B212" s="1065" t="s">
        <v>944</v>
      </c>
      <c r="C212" s="1066" t="s">
        <v>945</v>
      </c>
      <c r="D212" s="968"/>
      <c r="E212" s="1063" t="s">
        <v>934</v>
      </c>
      <c r="F212" s="1037">
        <f>'[3]tntes harab'!F159</f>
        <v>0</v>
      </c>
      <c r="G212" s="1071"/>
    </row>
    <row r="213" spans="1:7" s="1064" customFormat="1" ht="28.5" customHeight="1">
      <c r="A213" s="1070" t="s">
        <v>946</v>
      </c>
      <c r="B213" s="1061" t="s">
        <v>947</v>
      </c>
      <c r="C213" s="1062" t="s">
        <v>696</v>
      </c>
      <c r="D213" s="968">
        <f>F213</f>
        <v>0</v>
      </c>
      <c r="E213" s="1063" t="s">
        <v>934</v>
      </c>
      <c r="F213" s="1037">
        <f>F215</f>
        <v>0</v>
      </c>
      <c r="G213" s="1071"/>
    </row>
    <row r="214" spans="1:7" s="1064" customFormat="1" ht="14.25">
      <c r="A214" s="1070"/>
      <c r="B214" s="1038" t="s">
        <v>191</v>
      </c>
      <c r="C214" s="1062"/>
      <c r="D214" s="968"/>
      <c r="E214" s="1063"/>
      <c r="F214" s="1037"/>
      <c r="G214" s="1071"/>
    </row>
    <row r="215" spans="1:7" s="1064" customFormat="1" ht="26.25" customHeight="1">
      <c r="A215" s="1070" t="s">
        <v>948</v>
      </c>
      <c r="B215" s="1065" t="s">
        <v>949</v>
      </c>
      <c r="C215" s="1062" t="s">
        <v>950</v>
      </c>
      <c r="D215" s="968">
        <f>F215</f>
        <v>0</v>
      </c>
      <c r="E215" s="1063" t="s">
        <v>934</v>
      </c>
      <c r="F215" s="1037">
        <f>'[3]tntes harab'!F162</f>
        <v>0</v>
      </c>
      <c r="G215" s="1071"/>
    </row>
    <row r="216" spans="1:7" s="1064" customFormat="1" ht="26.25">
      <c r="A216" s="1070" t="s">
        <v>951</v>
      </c>
      <c r="B216" s="1065" t="s">
        <v>952</v>
      </c>
      <c r="C216" s="1062" t="s">
        <v>696</v>
      </c>
      <c r="D216" s="968">
        <f>F216</f>
        <v>0</v>
      </c>
      <c r="E216" s="1063" t="s">
        <v>934</v>
      </c>
      <c r="F216" s="1037">
        <f>F218+F219+F220</f>
        <v>0</v>
      </c>
      <c r="G216" s="1071"/>
    </row>
    <row r="217" spans="1:7" s="1064" customFormat="1" ht="13.5">
      <c r="A217" s="1070"/>
      <c r="B217" s="1072" t="s">
        <v>194</v>
      </c>
      <c r="C217" s="995"/>
      <c r="D217" s="968"/>
      <c r="E217" s="968"/>
      <c r="F217" s="1037"/>
      <c r="G217" s="1071"/>
    </row>
    <row r="218" spans="1:7" s="1064" customFormat="1" ht="27">
      <c r="A218" s="1070" t="s">
        <v>953</v>
      </c>
      <c r="B218" s="1072" t="s">
        <v>954</v>
      </c>
      <c r="C218" s="1066" t="s">
        <v>955</v>
      </c>
      <c r="D218" s="968"/>
      <c r="E218" s="1063" t="s">
        <v>934</v>
      </c>
      <c r="F218" s="1037">
        <f>'[3]tntes harab'!F165</f>
        <v>0</v>
      </c>
      <c r="G218" s="1071"/>
    </row>
    <row r="219" spans="1:7" s="1064" customFormat="1" ht="24.75" customHeight="1">
      <c r="A219" s="1073" t="s">
        <v>956</v>
      </c>
      <c r="B219" s="1072" t="s">
        <v>957</v>
      </c>
      <c r="C219" s="1062" t="s">
        <v>958</v>
      </c>
      <c r="D219" s="968"/>
      <c r="E219" s="1063" t="s">
        <v>934</v>
      </c>
      <c r="F219" s="1037">
        <f>'[3]tntes harab'!F166</f>
        <v>0</v>
      </c>
      <c r="G219" s="1071"/>
    </row>
    <row r="220" spans="1:7" s="1064" customFormat="1" ht="27">
      <c r="A220" s="1070" t="s">
        <v>959</v>
      </c>
      <c r="B220" s="1074" t="s">
        <v>960</v>
      </c>
      <c r="C220" s="1062" t="s">
        <v>961</v>
      </c>
      <c r="D220" s="968"/>
      <c r="E220" s="1063" t="s">
        <v>934</v>
      </c>
      <c r="F220" s="1037">
        <f>'[3]tntes harab'!F167</f>
        <v>0</v>
      </c>
      <c r="G220" s="1071"/>
    </row>
    <row r="221" spans="1:7" s="1064" customFormat="1" ht="33" customHeight="1">
      <c r="A221" s="1070" t="s">
        <v>962</v>
      </c>
      <c r="B221" s="1061" t="s">
        <v>963</v>
      </c>
      <c r="C221" s="1062" t="s">
        <v>696</v>
      </c>
      <c r="D221" s="968">
        <f>F221</f>
        <v>0</v>
      </c>
      <c r="E221" s="1063" t="s">
        <v>934</v>
      </c>
      <c r="F221" s="1037">
        <f>F223</f>
        <v>0</v>
      </c>
    </row>
    <row r="222" spans="1:7" s="1064" customFormat="1" ht="14.25">
      <c r="A222" s="1070"/>
      <c r="B222" s="1038" t="s">
        <v>191</v>
      </c>
      <c r="C222" s="995"/>
      <c r="D222" s="968"/>
      <c r="E222" s="1063"/>
      <c r="F222" s="1037"/>
    </row>
    <row r="223" spans="1:7" s="1064" customFormat="1" ht="27">
      <c r="A223" s="1073" t="s">
        <v>964</v>
      </c>
      <c r="B223" s="1065" t="s">
        <v>965</v>
      </c>
      <c r="C223" s="1075" t="s">
        <v>966</v>
      </c>
      <c r="D223" s="968">
        <f>F223</f>
        <v>0</v>
      </c>
      <c r="E223" s="1063" t="s">
        <v>934</v>
      </c>
      <c r="F223" s="1037">
        <f>'[3]tntes harab'!F170</f>
        <v>0</v>
      </c>
    </row>
    <row r="224" spans="1:7" s="1064" customFormat="1" ht="41.25">
      <c r="A224" s="1070" t="s">
        <v>967</v>
      </c>
      <c r="B224" s="1061" t="s">
        <v>968</v>
      </c>
      <c r="C224" s="1062" t="s">
        <v>696</v>
      </c>
      <c r="D224" s="968">
        <f>F224</f>
        <v>-300000</v>
      </c>
      <c r="E224" s="1063" t="s">
        <v>934</v>
      </c>
      <c r="F224" s="1037">
        <f>F226+F227+F228+F229</f>
        <v>-300000</v>
      </c>
    </row>
    <row r="225" spans="1:6" s="1064" customFormat="1" ht="14.25">
      <c r="A225" s="1070"/>
      <c r="B225" s="1076" t="s">
        <v>191</v>
      </c>
      <c r="C225" s="1062"/>
      <c r="D225" s="968"/>
      <c r="E225" s="1063"/>
      <c r="F225" s="1037"/>
    </row>
    <row r="226" spans="1:6" s="1064" customFormat="1" ht="17.25" customHeight="1">
      <c r="A226" s="1070" t="s">
        <v>969</v>
      </c>
      <c r="B226" s="1065" t="s">
        <v>970</v>
      </c>
      <c r="C226" s="1066" t="s">
        <v>971</v>
      </c>
      <c r="D226" s="968">
        <f>F226</f>
        <v>-300000</v>
      </c>
      <c r="E226" s="1063" t="s">
        <v>934</v>
      </c>
      <c r="F226" s="1037">
        <f>'[3]tntes harab'!F173</f>
        <v>-300000</v>
      </c>
    </row>
    <row r="227" spans="1:6" s="1064" customFormat="1" ht="0.75" customHeight="1">
      <c r="A227" s="1073" t="s">
        <v>972</v>
      </c>
      <c r="B227" s="1065" t="s">
        <v>973</v>
      </c>
      <c r="C227" s="1075" t="s">
        <v>974</v>
      </c>
      <c r="D227" s="968">
        <f>F227</f>
        <v>0</v>
      </c>
      <c r="E227" s="1063" t="s">
        <v>934</v>
      </c>
      <c r="F227" s="1037">
        <f>'[3]tntes harab'!F174</f>
        <v>0</v>
      </c>
    </row>
    <row r="228" spans="1:6" s="1064" customFormat="1" ht="31.5" hidden="1" customHeight="1">
      <c r="A228" s="1070" t="s">
        <v>975</v>
      </c>
      <c r="B228" s="1065" t="s">
        <v>976</v>
      </c>
      <c r="C228" s="1062" t="s">
        <v>977</v>
      </c>
      <c r="D228" s="968">
        <f>F228</f>
        <v>0</v>
      </c>
      <c r="E228" s="1063" t="s">
        <v>934</v>
      </c>
      <c r="F228" s="1037">
        <f>'[3]tntes harab'!F175</f>
        <v>0</v>
      </c>
    </row>
    <row r="229" spans="1:6" s="1064" customFormat="1" ht="30" hidden="1" customHeight="1" thickBot="1">
      <c r="A229" s="1077" t="s">
        <v>978</v>
      </c>
      <c r="B229" s="1078" t="s">
        <v>979</v>
      </c>
      <c r="C229" s="1079" t="s">
        <v>980</v>
      </c>
      <c r="D229" s="1080">
        <f>F229</f>
        <v>0</v>
      </c>
      <c r="E229" s="1081" t="s">
        <v>934</v>
      </c>
      <c r="F229" s="1082">
        <f>'[3]tntes harab'!F176</f>
        <v>0</v>
      </c>
    </row>
    <row r="230" spans="1:6" s="1086" customFormat="1">
      <c r="A230" s="1083"/>
      <c r="B230" s="1084"/>
      <c r="C230" s="1085"/>
      <c r="F230" s="1087"/>
    </row>
    <row r="231" spans="1:6" s="1086" customFormat="1">
      <c r="A231" s="1083"/>
      <c r="B231" s="1088"/>
      <c r="C231" s="1089"/>
      <c r="F231" s="1087"/>
    </row>
    <row r="232" spans="1:6" s="1086" customFormat="1">
      <c r="A232" s="1083"/>
      <c r="B232" s="1090"/>
      <c r="C232" s="1089"/>
      <c r="F232" s="1087"/>
    </row>
    <row r="233" spans="1:6" s="1086" customFormat="1">
      <c r="A233" s="1083"/>
      <c r="B233" s="1091"/>
      <c r="C233" s="1092"/>
      <c r="F233" s="1087"/>
    </row>
    <row r="234" spans="1:6" s="1086" customFormat="1">
      <c r="A234" s="1083"/>
      <c r="B234" s="1088"/>
      <c r="C234" s="1089"/>
      <c r="F234" s="1087"/>
    </row>
    <row r="235" spans="1:6" s="1086" customFormat="1">
      <c r="A235" s="1083"/>
      <c r="B235" s="1093"/>
      <c r="C235" s="1089"/>
      <c r="F235" s="1087"/>
    </row>
    <row r="236" spans="1:6" s="1086" customFormat="1">
      <c r="A236" s="1083"/>
      <c r="B236" s="1093"/>
      <c r="C236" s="1089"/>
      <c r="F236" s="1087"/>
    </row>
    <row r="237" spans="1:6" s="1086" customFormat="1">
      <c r="A237" s="1083"/>
      <c r="B237" s="1093"/>
      <c r="C237" s="1089"/>
      <c r="F237" s="1087"/>
    </row>
    <row r="238" spans="1:6" s="1086" customFormat="1">
      <c r="A238" s="1083"/>
      <c r="B238" s="1093"/>
      <c r="C238" s="1089"/>
      <c r="F238" s="1087"/>
    </row>
    <row r="239" spans="1:6" s="1086" customFormat="1">
      <c r="A239" s="1083"/>
      <c r="B239" s="1091"/>
      <c r="C239" s="1092"/>
      <c r="F239" s="1087"/>
    </row>
    <row r="240" spans="1:6" s="1086" customFormat="1">
      <c r="A240" s="1083"/>
      <c r="B240" s="1093"/>
      <c r="C240" s="1089"/>
      <c r="F240" s="1087"/>
    </row>
    <row r="241" spans="1:6" s="1086" customFormat="1">
      <c r="A241" s="1083"/>
      <c r="B241" s="1093"/>
      <c r="C241" s="1089"/>
      <c r="F241" s="1087"/>
    </row>
    <row r="242" spans="1:6" s="1086" customFormat="1">
      <c r="A242" s="1083"/>
      <c r="B242" s="1093"/>
      <c r="C242" s="1089"/>
      <c r="F242" s="1087"/>
    </row>
    <row r="243" spans="1:6" s="1086" customFormat="1">
      <c r="A243" s="1083"/>
      <c r="B243" s="1093"/>
      <c r="C243" s="1089"/>
      <c r="F243" s="1087"/>
    </row>
    <row r="244" spans="1:6" s="1086" customFormat="1">
      <c r="A244" s="1083"/>
      <c r="B244" s="1093"/>
      <c r="C244" s="1089"/>
      <c r="F244" s="1087"/>
    </row>
    <row r="245" spans="1:6" s="1086" customFormat="1">
      <c r="A245" s="1083"/>
      <c r="B245" s="1093"/>
      <c r="C245" s="1089"/>
      <c r="F245" s="1087"/>
    </row>
    <row r="246" spans="1:6" s="1086" customFormat="1">
      <c r="A246" s="1083"/>
      <c r="B246" s="1091"/>
      <c r="C246" s="1092"/>
      <c r="F246" s="1087"/>
    </row>
    <row r="247" spans="1:6" s="1086" customFormat="1">
      <c r="A247" s="1083"/>
      <c r="B247" s="1093"/>
      <c r="C247" s="1089"/>
      <c r="F247" s="1087"/>
    </row>
    <row r="248" spans="1:6" s="1086" customFormat="1">
      <c r="A248" s="1083"/>
      <c r="B248" s="1088"/>
      <c r="C248" s="1089"/>
      <c r="F248" s="1087"/>
    </row>
    <row r="249" spans="1:6" s="1086" customFormat="1">
      <c r="A249" s="1083"/>
      <c r="B249" s="1093"/>
      <c r="C249" s="1089"/>
      <c r="F249" s="1087"/>
    </row>
    <row r="250" spans="1:6" s="1086" customFormat="1">
      <c r="A250" s="1083"/>
      <c r="B250" s="1094"/>
      <c r="C250" s="1089"/>
      <c r="F250" s="1087"/>
    </row>
    <row r="251" spans="1:6" s="1086" customFormat="1">
      <c r="A251" s="1083"/>
      <c r="B251" s="1091"/>
      <c r="C251" s="1092"/>
      <c r="F251" s="1087"/>
    </row>
    <row r="252" spans="1:6" s="1086" customFormat="1">
      <c r="A252" s="1083"/>
      <c r="B252" s="1093"/>
      <c r="C252" s="1089"/>
      <c r="F252" s="1087"/>
    </row>
    <row r="253" spans="1:6" s="1086" customFormat="1">
      <c r="A253" s="1083"/>
      <c r="B253" s="1093"/>
      <c r="C253" s="1089"/>
      <c r="F253" s="1087"/>
    </row>
    <row r="254" spans="1:6" s="1086" customFormat="1">
      <c r="A254" s="1083"/>
      <c r="B254" s="1091"/>
      <c r="C254" s="1092"/>
      <c r="F254" s="1087"/>
    </row>
    <row r="255" spans="1:6" s="1086" customFormat="1">
      <c r="A255" s="1083"/>
      <c r="B255" s="1093"/>
      <c r="C255" s="1089"/>
      <c r="F255" s="1087"/>
    </row>
    <row r="256" spans="1:6" s="1086" customFormat="1">
      <c r="A256" s="1083"/>
      <c r="B256" s="1093"/>
      <c r="C256" s="1089"/>
      <c r="F256" s="1087"/>
    </row>
    <row r="257" spans="1:6" s="1086" customFormat="1">
      <c r="A257" s="1083"/>
      <c r="B257" s="1094"/>
      <c r="C257" s="1089"/>
      <c r="F257" s="1087"/>
    </row>
    <row r="258" spans="1:6" s="1086" customFormat="1">
      <c r="A258" s="1083"/>
      <c r="B258" s="1091"/>
      <c r="C258" s="1092"/>
      <c r="F258" s="1087"/>
    </row>
    <row r="259" spans="1:6" s="1086" customFormat="1">
      <c r="A259" s="1083"/>
      <c r="B259" s="1093"/>
      <c r="C259" s="1089"/>
      <c r="F259" s="1087"/>
    </row>
    <row r="260" spans="1:6" s="1086" customFormat="1">
      <c r="A260" s="1083"/>
      <c r="B260" s="1093"/>
      <c r="C260" s="1089"/>
      <c r="F260" s="1087"/>
    </row>
    <row r="261" spans="1:6" s="1086" customFormat="1">
      <c r="A261" s="1083"/>
      <c r="B261" s="1091"/>
      <c r="C261" s="1092"/>
      <c r="F261" s="1087"/>
    </row>
    <row r="262" spans="1:6" s="1086" customFormat="1">
      <c r="A262" s="1083"/>
      <c r="B262" s="1093"/>
      <c r="C262" s="1089"/>
      <c r="F262" s="1087"/>
    </row>
    <row r="263" spans="1:6" s="1086" customFormat="1">
      <c r="A263" s="1083"/>
      <c r="B263" s="1093"/>
      <c r="C263" s="1089"/>
      <c r="F263" s="1087"/>
    </row>
    <row r="264" spans="1:6" s="1086" customFormat="1">
      <c r="A264" s="1083"/>
      <c r="B264" s="1093"/>
      <c r="C264" s="1089"/>
      <c r="F264" s="1087"/>
    </row>
    <row r="265" spans="1:6" s="1086" customFormat="1">
      <c r="A265" s="1083"/>
      <c r="B265" s="1093"/>
      <c r="C265" s="1089"/>
      <c r="F265" s="1087"/>
    </row>
    <row r="266" spans="1:6" s="1086" customFormat="1">
      <c r="A266" s="1083"/>
      <c r="B266" s="1093"/>
      <c r="C266" s="1089"/>
      <c r="F266" s="1087"/>
    </row>
    <row r="267" spans="1:6" s="1086" customFormat="1">
      <c r="A267" s="1083"/>
      <c r="B267" s="1091"/>
      <c r="C267" s="1092"/>
      <c r="F267" s="1087"/>
    </row>
    <row r="268" spans="1:6" s="1086" customFormat="1">
      <c r="A268" s="1083"/>
      <c r="B268" s="1093"/>
      <c r="C268" s="1089"/>
      <c r="F268" s="1087"/>
    </row>
    <row r="269" spans="1:6" s="1086" customFormat="1">
      <c r="A269" s="1083"/>
      <c r="B269" s="1093"/>
      <c r="C269" s="1089"/>
      <c r="F269" s="1087"/>
    </row>
    <row r="270" spans="1:6" s="1086" customFormat="1">
      <c r="A270" s="1083"/>
      <c r="B270" s="1093"/>
      <c r="C270" s="1089"/>
      <c r="F270" s="1087"/>
    </row>
    <row r="271" spans="1:6" s="1086" customFormat="1">
      <c r="A271" s="1083"/>
      <c r="B271" s="1088"/>
      <c r="C271" s="1089"/>
      <c r="F271" s="1087"/>
    </row>
    <row r="272" spans="1:6" s="1086" customFormat="1">
      <c r="A272" s="1083"/>
      <c r="B272" s="1088"/>
      <c r="C272" s="1089"/>
      <c r="F272" s="1087"/>
    </row>
    <row r="273" spans="1:6" s="1086" customFormat="1">
      <c r="A273" s="1083"/>
      <c r="B273" s="1088"/>
      <c r="C273" s="1089"/>
      <c r="F273" s="1087"/>
    </row>
    <row r="274" spans="1:6" s="1086" customFormat="1">
      <c r="A274" s="1083"/>
      <c r="B274" s="1088"/>
      <c r="C274" s="1089"/>
      <c r="F274" s="1087"/>
    </row>
    <row r="275" spans="1:6" s="1086" customFormat="1">
      <c r="A275" s="1083"/>
      <c r="B275" s="1088"/>
      <c r="C275" s="1089"/>
      <c r="F275" s="1087"/>
    </row>
    <row r="276" spans="1:6" s="1086" customFormat="1">
      <c r="A276" s="1083"/>
      <c r="B276" s="1093"/>
      <c r="C276" s="1089"/>
      <c r="F276" s="1087"/>
    </row>
    <row r="277" spans="1:6" s="1086" customFormat="1">
      <c r="A277" s="1083"/>
      <c r="B277" s="1093"/>
      <c r="C277" s="1089"/>
      <c r="F277" s="1087"/>
    </row>
    <row r="278" spans="1:6" s="1086" customFormat="1">
      <c r="A278" s="1083"/>
      <c r="B278" s="1093"/>
      <c r="C278" s="1089"/>
      <c r="F278" s="1087"/>
    </row>
    <row r="279" spans="1:6" s="1086" customFormat="1">
      <c r="A279" s="1083"/>
      <c r="B279" s="1090"/>
      <c r="C279" s="1089"/>
      <c r="F279" s="1087"/>
    </row>
    <row r="280" spans="1:6" s="1086" customFormat="1">
      <c r="A280" s="1083"/>
      <c r="B280" s="1088"/>
      <c r="C280" s="1092"/>
      <c r="F280" s="1087"/>
    </row>
    <row r="281" spans="1:6" s="1086" customFormat="1" ht="65.25" customHeight="1">
      <c r="A281" s="1083"/>
      <c r="B281" s="1093"/>
      <c r="C281" s="1089"/>
      <c r="F281" s="1087"/>
    </row>
    <row r="282" spans="1:6" s="1086" customFormat="1" ht="39.75" customHeight="1">
      <c r="A282" s="1083"/>
      <c r="B282" s="1093"/>
      <c r="C282" s="1089"/>
      <c r="F282" s="1087"/>
    </row>
    <row r="283" spans="1:6" s="1086" customFormat="1">
      <c r="A283" s="1083"/>
      <c r="B283" s="1093"/>
      <c r="C283" s="1089"/>
      <c r="F283" s="1087"/>
    </row>
    <row r="284" spans="1:6" s="1086" customFormat="1">
      <c r="A284" s="1083"/>
      <c r="B284" s="1093"/>
      <c r="C284" s="1089"/>
      <c r="F284" s="1087"/>
    </row>
    <row r="285" spans="1:6" s="1086" customFormat="1">
      <c r="A285" s="1083"/>
      <c r="B285" s="1093"/>
      <c r="C285" s="1089"/>
      <c r="F285" s="1087"/>
    </row>
    <row r="286" spans="1:6" s="1086" customFormat="1">
      <c r="A286" s="1083"/>
      <c r="B286" s="1093"/>
      <c r="C286" s="1089"/>
      <c r="F286" s="1087"/>
    </row>
    <row r="287" spans="1:6" s="1086" customFormat="1">
      <c r="A287" s="1083"/>
      <c r="B287" s="1093"/>
      <c r="C287" s="1089"/>
      <c r="F287" s="1087"/>
    </row>
    <row r="288" spans="1:6" s="1086" customFormat="1">
      <c r="A288" s="1083"/>
      <c r="B288" s="1093"/>
      <c r="C288" s="1089"/>
      <c r="F288" s="1087"/>
    </row>
    <row r="289" spans="1:6" s="1086" customFormat="1">
      <c r="A289" s="1083"/>
      <c r="B289" s="1093"/>
      <c r="C289" s="1089"/>
      <c r="F289" s="1087"/>
    </row>
    <row r="290" spans="1:6" s="1086" customFormat="1">
      <c r="A290" s="1083"/>
      <c r="B290" s="1093"/>
      <c r="C290" s="1089"/>
      <c r="F290" s="1087"/>
    </row>
    <row r="291" spans="1:6" s="1086" customFormat="1">
      <c r="A291" s="1083"/>
      <c r="B291" s="1093"/>
      <c r="C291" s="1089"/>
      <c r="F291" s="1087"/>
    </row>
    <row r="292" spans="1:6" s="1086" customFormat="1">
      <c r="A292" s="1083"/>
      <c r="B292" s="1093"/>
      <c r="C292" s="1089"/>
      <c r="F292" s="1087"/>
    </row>
    <row r="293" spans="1:6" s="1086" customFormat="1">
      <c r="A293" s="1083"/>
      <c r="B293" s="1093"/>
      <c r="C293" s="1089"/>
      <c r="F293" s="1087"/>
    </row>
    <row r="294" spans="1:6" s="1086" customFormat="1">
      <c r="A294" s="1083"/>
      <c r="B294" s="1095"/>
      <c r="C294" s="1089"/>
      <c r="F294" s="1087"/>
    </row>
    <row r="295" spans="1:6" s="1086" customFormat="1">
      <c r="A295" s="1083"/>
      <c r="B295" s="1093"/>
      <c r="C295" s="1089"/>
      <c r="F295" s="1087"/>
    </row>
    <row r="296" spans="1:6" s="1086" customFormat="1">
      <c r="A296" s="1083"/>
      <c r="B296" s="1096"/>
      <c r="C296" s="1089"/>
      <c r="F296" s="1087"/>
    </row>
    <row r="297" spans="1:6" s="1086" customFormat="1">
      <c r="A297" s="1083"/>
      <c r="B297" s="1096"/>
      <c r="C297" s="1089"/>
      <c r="F297" s="1087"/>
    </row>
    <row r="298" spans="1:6" s="1086" customFormat="1">
      <c r="A298" s="1083"/>
      <c r="B298" s="1096"/>
      <c r="C298" s="1097"/>
      <c r="F298" s="1087"/>
    </row>
    <row r="299" spans="1:6" s="1086" customFormat="1">
      <c r="A299" s="1083"/>
      <c r="B299" s="1096"/>
      <c r="C299" s="1097"/>
      <c r="F299" s="1087"/>
    </row>
    <row r="300" spans="1:6" s="1086" customFormat="1">
      <c r="A300" s="1083"/>
      <c r="B300" s="1098"/>
      <c r="C300" s="1097"/>
      <c r="F300" s="1087"/>
    </row>
    <row r="301" spans="1:6" s="1086" customFormat="1">
      <c r="A301" s="1083"/>
      <c r="B301" s="1093"/>
      <c r="C301" s="1089"/>
      <c r="F301" s="1087"/>
    </row>
    <row r="302" spans="1:6" s="1086" customFormat="1">
      <c r="A302" s="1083"/>
      <c r="B302" s="1093"/>
      <c r="C302" s="1089"/>
      <c r="F302" s="1087"/>
    </row>
    <row r="303" spans="1:6" s="1086" customFormat="1">
      <c r="A303" s="1083"/>
      <c r="B303" s="1093"/>
      <c r="C303" s="1089"/>
      <c r="F303" s="1087"/>
    </row>
    <row r="304" spans="1:6" s="1086" customFormat="1">
      <c r="A304" s="1083"/>
      <c r="B304" s="1093"/>
      <c r="C304" s="1089"/>
      <c r="F304" s="1087"/>
    </row>
    <row r="305" spans="1:6" s="1086" customFormat="1">
      <c r="A305" s="1083"/>
      <c r="B305" s="1099"/>
      <c r="C305" s="1089"/>
      <c r="F305" s="1087"/>
    </row>
    <row r="306" spans="1:6" s="1086" customFormat="1">
      <c r="A306" s="1083"/>
      <c r="B306" s="1099"/>
      <c r="C306" s="1100"/>
      <c r="F306" s="1087"/>
    </row>
    <row r="307" spans="1:6" s="1086" customFormat="1">
      <c r="A307" s="1083"/>
      <c r="B307" s="1101"/>
      <c r="C307" s="1100"/>
      <c r="F307" s="1087"/>
    </row>
    <row r="308" spans="1:6" s="1086" customFormat="1">
      <c r="A308" s="1083"/>
      <c r="B308" s="1099"/>
      <c r="C308" s="1100"/>
      <c r="F308" s="1087"/>
    </row>
    <row r="309" spans="1:6" s="1086" customFormat="1">
      <c r="A309" s="1083"/>
      <c r="B309" s="1099"/>
      <c r="C309" s="1100"/>
      <c r="F309" s="1087"/>
    </row>
    <row r="310" spans="1:6" s="1086" customFormat="1">
      <c r="A310" s="1083"/>
      <c r="B310" s="1099"/>
      <c r="C310" s="1100"/>
      <c r="F310" s="1087"/>
    </row>
    <row r="311" spans="1:6" s="1086" customFormat="1">
      <c r="A311" s="1083"/>
      <c r="B311" s="1099"/>
      <c r="C311" s="1100"/>
      <c r="F311" s="1087"/>
    </row>
    <row r="312" spans="1:6" s="1086" customFormat="1">
      <c r="A312" s="1083"/>
      <c r="B312" s="1099"/>
      <c r="C312" s="1100"/>
      <c r="F312" s="1087"/>
    </row>
    <row r="313" spans="1:6" s="1086" customFormat="1">
      <c r="A313" s="1083"/>
      <c r="B313" s="1099"/>
      <c r="C313" s="1100"/>
      <c r="F313" s="1087"/>
    </row>
    <row r="314" spans="1:6" s="1086" customFormat="1">
      <c r="A314" s="1083"/>
      <c r="B314" s="1099"/>
      <c r="C314" s="1100"/>
      <c r="F314" s="1087"/>
    </row>
    <row r="315" spans="1:6" s="1086" customFormat="1">
      <c r="A315" s="1083"/>
      <c r="B315" s="1099"/>
      <c r="C315" s="1100"/>
      <c r="F315" s="1087"/>
    </row>
    <row r="316" spans="1:6" s="1086" customFormat="1">
      <c r="A316" s="1083"/>
      <c r="B316" s="1099"/>
      <c r="C316" s="1100"/>
      <c r="F316" s="1087"/>
    </row>
    <row r="317" spans="1:6" s="1086" customFormat="1">
      <c r="A317" s="1083"/>
      <c r="B317" s="1099"/>
      <c r="C317" s="1100"/>
      <c r="F317" s="1087"/>
    </row>
    <row r="318" spans="1:6" s="1086" customFormat="1">
      <c r="A318" s="1083"/>
      <c r="B318" s="1099"/>
      <c r="C318" s="1100"/>
      <c r="F318" s="1087"/>
    </row>
    <row r="319" spans="1:6" s="1086" customFormat="1">
      <c r="A319" s="1083"/>
      <c r="B319" s="1099"/>
      <c r="C319" s="1100"/>
      <c r="F319" s="1087"/>
    </row>
    <row r="320" spans="1:6" s="1086" customFormat="1">
      <c r="A320" s="1083"/>
      <c r="B320" s="1099"/>
      <c r="C320" s="1100"/>
      <c r="F320" s="1087"/>
    </row>
    <row r="321" spans="1:6" s="1086" customFormat="1">
      <c r="A321" s="1083"/>
      <c r="B321" s="1099"/>
      <c r="C321" s="1100"/>
      <c r="F321" s="1087"/>
    </row>
    <row r="322" spans="1:6" s="1086" customFormat="1">
      <c r="A322" s="1083"/>
      <c r="B322" s="1099"/>
      <c r="C322" s="1100"/>
      <c r="F322" s="1087"/>
    </row>
    <row r="323" spans="1:6" s="1086" customFormat="1">
      <c r="A323" s="1083"/>
      <c r="B323" s="1099"/>
      <c r="C323" s="1100"/>
      <c r="F323" s="1087"/>
    </row>
    <row r="324" spans="1:6" s="1086" customFormat="1">
      <c r="A324" s="1083"/>
      <c r="B324" s="1099"/>
      <c r="C324" s="1100"/>
      <c r="F324" s="1087"/>
    </row>
    <row r="325" spans="1:6" s="1086" customFormat="1">
      <c r="A325" s="1083"/>
      <c r="B325" s="1099"/>
      <c r="C325" s="1100"/>
      <c r="F325" s="1087"/>
    </row>
    <row r="326" spans="1:6" s="1086" customFormat="1">
      <c r="A326" s="1083"/>
      <c r="B326" s="1099"/>
      <c r="C326" s="1100"/>
      <c r="F326" s="1087"/>
    </row>
    <row r="327" spans="1:6" s="1086" customFormat="1">
      <c r="A327" s="1083"/>
      <c r="B327" s="1099"/>
      <c r="C327" s="1100"/>
      <c r="F327" s="1087"/>
    </row>
    <row r="328" spans="1:6" s="1086" customFormat="1">
      <c r="A328" s="1083"/>
      <c r="B328" s="1099"/>
      <c r="C328" s="1100"/>
      <c r="F328" s="1087"/>
    </row>
    <row r="329" spans="1:6" s="1086" customFormat="1">
      <c r="A329" s="1083"/>
      <c r="B329" s="1099"/>
      <c r="C329" s="1100"/>
      <c r="F329" s="1087"/>
    </row>
    <row r="330" spans="1:6" s="1086" customFormat="1">
      <c r="A330" s="1083"/>
      <c r="B330" s="1099"/>
      <c r="C330" s="1100"/>
      <c r="F330" s="1087"/>
    </row>
    <row r="331" spans="1:6" s="1086" customFormat="1">
      <c r="A331" s="1083"/>
      <c r="B331" s="1099"/>
      <c r="C331" s="1100"/>
      <c r="F331" s="1087"/>
    </row>
    <row r="332" spans="1:6" s="1086" customFormat="1">
      <c r="A332" s="1083"/>
      <c r="B332" s="1102"/>
      <c r="C332" s="1103"/>
      <c r="F332" s="1087"/>
    </row>
    <row r="333" spans="1:6" s="1086" customFormat="1">
      <c r="A333" s="1083"/>
      <c r="B333" s="1099"/>
      <c r="C333" s="1100"/>
      <c r="F333" s="1087"/>
    </row>
    <row r="334" spans="1:6" s="1086" customFormat="1">
      <c r="A334" s="1083"/>
      <c r="B334" s="1099"/>
      <c r="C334" s="1100"/>
      <c r="F334" s="1087"/>
    </row>
    <row r="335" spans="1:6" s="1086" customFormat="1">
      <c r="A335" s="1083"/>
      <c r="B335" s="1099"/>
      <c r="C335" s="1100"/>
      <c r="F335" s="1087"/>
    </row>
    <row r="336" spans="1:6" s="1086" customFormat="1">
      <c r="A336" s="1083"/>
      <c r="B336" s="1099"/>
      <c r="C336" s="1100"/>
      <c r="F336" s="1087"/>
    </row>
    <row r="337" spans="1:6" s="1086" customFormat="1">
      <c r="A337" s="1083"/>
      <c r="B337" s="1099"/>
      <c r="C337" s="1100"/>
      <c r="F337" s="1087"/>
    </row>
    <row r="338" spans="1:6" s="1086" customFormat="1">
      <c r="A338" s="1083"/>
      <c r="B338" s="1099"/>
      <c r="C338" s="1100"/>
      <c r="F338" s="1087"/>
    </row>
    <row r="339" spans="1:6" s="1086" customFormat="1">
      <c r="A339" s="1083"/>
      <c r="B339" s="1099"/>
      <c r="C339" s="1100"/>
      <c r="F339" s="1087"/>
    </row>
    <row r="340" spans="1:6" s="1086" customFormat="1">
      <c r="A340" s="1083"/>
      <c r="B340" s="1099"/>
      <c r="C340" s="1100"/>
      <c r="F340" s="1087"/>
    </row>
    <row r="341" spans="1:6" s="1086" customFormat="1">
      <c r="A341" s="1083"/>
      <c r="B341" s="1099"/>
      <c r="C341" s="1100"/>
      <c r="F341" s="1087"/>
    </row>
    <row r="342" spans="1:6" s="1086" customFormat="1">
      <c r="A342" s="1083"/>
      <c r="B342" s="1099"/>
      <c r="C342" s="1100"/>
      <c r="F342" s="1087"/>
    </row>
    <row r="343" spans="1:6" s="1086" customFormat="1">
      <c r="A343" s="1083"/>
      <c r="B343" s="1099"/>
      <c r="C343" s="1100"/>
      <c r="F343" s="1087"/>
    </row>
    <row r="344" spans="1:6" s="1086" customFormat="1">
      <c r="A344" s="1083"/>
      <c r="B344" s="1099"/>
      <c r="C344" s="1100"/>
      <c r="F344" s="1087"/>
    </row>
    <row r="345" spans="1:6" s="1086" customFormat="1">
      <c r="A345" s="1083"/>
      <c r="B345" s="1099"/>
      <c r="C345" s="1100"/>
      <c r="F345" s="1087"/>
    </row>
    <row r="346" spans="1:6" s="1086" customFormat="1">
      <c r="A346" s="1083"/>
      <c r="B346" s="1099"/>
      <c r="C346" s="1100"/>
      <c r="F346" s="1087"/>
    </row>
    <row r="347" spans="1:6" s="1086" customFormat="1">
      <c r="A347" s="1083"/>
      <c r="B347" s="1099"/>
      <c r="C347" s="1100"/>
      <c r="F347" s="1087"/>
    </row>
    <row r="348" spans="1:6" s="1086" customFormat="1">
      <c r="A348" s="1083"/>
      <c r="B348" s="1104"/>
      <c r="C348" s="1089"/>
      <c r="F348" s="1087"/>
    </row>
    <row r="349" spans="1:6" s="1086" customFormat="1">
      <c r="A349" s="1083"/>
      <c r="B349" s="1096"/>
      <c r="C349" s="1097"/>
      <c r="F349" s="1087"/>
    </row>
    <row r="350" spans="1:6" s="1086" customFormat="1">
      <c r="A350" s="1083"/>
      <c r="B350" s="1096"/>
      <c r="C350" s="1105"/>
      <c r="F350" s="1087"/>
    </row>
    <row r="351" spans="1:6" s="1086" customFormat="1">
      <c r="A351" s="1083"/>
      <c r="B351" s="1096"/>
      <c r="C351" s="1105"/>
      <c r="F351" s="1087"/>
    </row>
    <row r="352" spans="1:6" s="1086" customFormat="1">
      <c r="A352" s="1083"/>
      <c r="B352" s="1096"/>
      <c r="C352" s="1105"/>
      <c r="F352" s="1087"/>
    </row>
    <row r="353" spans="1:6" s="1086" customFormat="1">
      <c r="A353" s="1083"/>
      <c r="B353" s="1096"/>
      <c r="C353" s="1105"/>
      <c r="F353" s="1087"/>
    </row>
    <row r="354" spans="1:6" s="1086" customFormat="1">
      <c r="A354" s="1083"/>
      <c r="B354" s="1094"/>
      <c r="C354" s="1105"/>
      <c r="F354" s="1087"/>
    </row>
    <row r="355" spans="1:6" s="1086" customFormat="1">
      <c r="A355" s="1083"/>
      <c r="B355" s="1106"/>
      <c r="C355" s="1107"/>
      <c r="F355" s="1087"/>
    </row>
    <row r="356" spans="1:6" s="1086" customFormat="1">
      <c r="A356" s="1083"/>
      <c r="B356" s="1096"/>
      <c r="C356" s="1105"/>
      <c r="F356" s="1087"/>
    </row>
    <row r="357" spans="1:6" s="1086" customFormat="1">
      <c r="A357" s="1083"/>
      <c r="B357" s="1096"/>
      <c r="C357" s="1105"/>
      <c r="F357" s="1087"/>
    </row>
    <row r="358" spans="1:6" s="1086" customFormat="1">
      <c r="A358" s="1083"/>
      <c r="B358" s="1096"/>
      <c r="C358" s="1105"/>
      <c r="F358" s="1087"/>
    </row>
    <row r="359" spans="1:6" s="1086" customFormat="1">
      <c r="A359" s="1083"/>
      <c r="B359" s="1106"/>
      <c r="C359" s="1107"/>
      <c r="F359" s="1087"/>
    </row>
    <row r="360" spans="1:6" s="1086" customFormat="1">
      <c r="A360" s="1083"/>
      <c r="B360" s="1096"/>
      <c r="C360" s="1105"/>
      <c r="F360" s="1087"/>
    </row>
    <row r="361" spans="1:6" s="1086" customFormat="1">
      <c r="A361" s="1083"/>
      <c r="B361" s="1096"/>
      <c r="C361" s="1105"/>
      <c r="F361" s="1087"/>
    </row>
    <row r="362" spans="1:6" s="1086" customFormat="1">
      <c r="A362" s="1083"/>
      <c r="B362" s="1096"/>
      <c r="C362" s="1105"/>
      <c r="F362" s="1087"/>
    </row>
    <row r="363" spans="1:6" s="1086" customFormat="1">
      <c r="A363" s="1083"/>
      <c r="B363" s="1096"/>
      <c r="C363" s="1105"/>
      <c r="F363" s="1087"/>
    </row>
    <row r="364" spans="1:6" s="1086" customFormat="1">
      <c r="A364" s="1083"/>
      <c r="B364" s="1096"/>
      <c r="C364" s="1105"/>
      <c r="F364" s="1087"/>
    </row>
    <row r="365" spans="1:6" s="1086" customFormat="1">
      <c r="A365" s="1083"/>
      <c r="B365" s="1096"/>
      <c r="C365" s="1105"/>
      <c r="F365" s="1087"/>
    </row>
    <row r="366" spans="1:6" s="1086" customFormat="1">
      <c r="A366" s="1083"/>
      <c r="B366" s="1096"/>
      <c r="C366" s="1105"/>
      <c r="F366" s="1087"/>
    </row>
    <row r="367" spans="1:6" s="1086" customFormat="1">
      <c r="A367" s="1083"/>
      <c r="B367" s="1096"/>
      <c r="C367" s="1105"/>
      <c r="F367" s="1087"/>
    </row>
    <row r="368" spans="1:6" s="1086" customFormat="1">
      <c r="A368" s="1083"/>
      <c r="B368" s="1096"/>
      <c r="C368" s="1105"/>
      <c r="F368" s="1087"/>
    </row>
    <row r="369" spans="1:6" s="1086" customFormat="1">
      <c r="A369" s="1083"/>
      <c r="B369" s="1096"/>
      <c r="C369" s="1105"/>
      <c r="F369" s="1087"/>
    </row>
    <row r="370" spans="1:6" s="1086" customFormat="1">
      <c r="A370" s="1083"/>
      <c r="B370" s="1096"/>
      <c r="C370" s="1105"/>
      <c r="F370" s="1087"/>
    </row>
    <row r="371" spans="1:6" s="1086" customFormat="1">
      <c r="A371" s="1083"/>
      <c r="B371" s="1096"/>
      <c r="C371" s="1105"/>
      <c r="F371" s="1087"/>
    </row>
    <row r="372" spans="1:6" s="1086" customFormat="1">
      <c r="A372" s="1083"/>
      <c r="B372" s="1096"/>
      <c r="C372" s="1105"/>
      <c r="F372" s="1087"/>
    </row>
    <row r="373" spans="1:6" s="1086" customFormat="1">
      <c r="A373" s="1083"/>
      <c r="B373" s="1096"/>
      <c r="C373" s="1105"/>
      <c r="F373" s="1087"/>
    </row>
    <row r="374" spans="1:6" s="1086" customFormat="1">
      <c r="A374" s="1083"/>
      <c r="B374" s="1106"/>
      <c r="C374" s="1107"/>
      <c r="F374" s="1087"/>
    </row>
    <row r="375" spans="1:6" s="1086" customFormat="1">
      <c r="A375" s="1083"/>
      <c r="B375" s="1096"/>
      <c r="C375" s="1105"/>
      <c r="F375" s="1087"/>
    </row>
    <row r="376" spans="1:6" s="1086" customFormat="1">
      <c r="A376" s="1083"/>
      <c r="B376" s="1106"/>
      <c r="C376" s="1103"/>
      <c r="F376" s="1087"/>
    </row>
    <row r="377" spans="1:6" s="1086" customFormat="1">
      <c r="A377" s="1083"/>
      <c r="B377" s="1096"/>
      <c r="C377" s="1105"/>
      <c r="F377" s="1087"/>
    </row>
    <row r="378" spans="1:6" s="1086" customFormat="1">
      <c r="A378" s="1083"/>
      <c r="B378" s="1096"/>
      <c r="C378" s="1105"/>
      <c r="F378" s="1087"/>
    </row>
    <row r="379" spans="1:6" s="1086" customFormat="1">
      <c r="A379" s="1083"/>
      <c r="B379" s="1096"/>
      <c r="C379" s="1105"/>
      <c r="F379" s="1087"/>
    </row>
    <row r="380" spans="1:6" s="1086" customFormat="1">
      <c r="A380" s="1083"/>
      <c r="B380" s="1106"/>
      <c r="C380" s="1103"/>
      <c r="F380" s="1087"/>
    </row>
    <row r="381" spans="1:6" s="1086" customFormat="1">
      <c r="A381" s="1083"/>
      <c r="B381" s="1096"/>
      <c r="C381" s="1105"/>
      <c r="F381" s="1087"/>
    </row>
    <row r="382" spans="1:6" s="1086" customFormat="1">
      <c r="A382" s="1083"/>
      <c r="B382" s="1106"/>
      <c r="C382" s="1107"/>
      <c r="F382" s="1087"/>
    </row>
    <row r="383" spans="1:6" s="1086" customFormat="1">
      <c r="A383" s="1083"/>
      <c r="B383" s="1096"/>
      <c r="C383" s="1105"/>
      <c r="F383" s="1087"/>
    </row>
    <row r="384" spans="1:6" s="1086" customFormat="1">
      <c r="A384" s="1083"/>
      <c r="B384" s="1096"/>
      <c r="C384" s="1105"/>
      <c r="F384" s="1087"/>
    </row>
    <row r="385" spans="1:6" s="1086" customFormat="1">
      <c r="A385" s="1083"/>
      <c r="B385" s="1096"/>
      <c r="C385" s="1105"/>
      <c r="F385" s="1087"/>
    </row>
    <row r="386" spans="1:6" s="1086" customFormat="1">
      <c r="A386" s="1083"/>
      <c r="B386" s="1106"/>
      <c r="C386" s="1107"/>
      <c r="F386" s="1087"/>
    </row>
    <row r="387" spans="1:6" s="1086" customFormat="1">
      <c r="A387" s="1083"/>
      <c r="B387" s="1096"/>
      <c r="C387" s="1105"/>
      <c r="F387" s="1087"/>
    </row>
    <row r="388" spans="1:6" s="1086" customFormat="1">
      <c r="A388" s="1083"/>
      <c r="B388" s="1096"/>
      <c r="C388" s="1105"/>
    </row>
    <row r="389" spans="1:6" s="1086" customFormat="1" ht="14.25">
      <c r="A389" s="1083"/>
      <c r="B389" s="1108"/>
      <c r="C389" s="1105"/>
    </row>
    <row r="390" spans="1:6" s="1086" customFormat="1">
      <c r="A390" s="1083"/>
      <c r="B390" s="1094"/>
      <c r="C390" s="1105"/>
    </row>
    <row r="391" spans="1:6" s="1086" customFormat="1">
      <c r="A391" s="1083"/>
      <c r="B391" s="1106"/>
      <c r="C391" s="1107"/>
      <c r="E391" s="1087"/>
    </row>
    <row r="392" spans="1:6" s="1086" customFormat="1">
      <c r="A392" s="1083"/>
      <c r="B392" s="1094"/>
      <c r="C392" s="1107"/>
      <c r="E392" s="1087"/>
    </row>
    <row r="393" spans="1:6" s="1086" customFormat="1">
      <c r="A393" s="1083"/>
      <c r="B393" s="1096"/>
      <c r="C393" s="1105"/>
      <c r="E393" s="1087"/>
    </row>
    <row r="394" spans="1:6" s="1086" customFormat="1">
      <c r="A394" s="1083"/>
      <c r="B394" s="1096"/>
      <c r="C394" s="1105"/>
      <c r="E394" s="1087"/>
    </row>
    <row r="395" spans="1:6" s="1086" customFormat="1">
      <c r="A395" s="1083"/>
      <c r="B395" s="1096"/>
      <c r="C395" s="1105"/>
      <c r="E395" s="1087"/>
    </row>
    <row r="396" spans="1:6" s="1086" customFormat="1">
      <c r="A396" s="1083"/>
      <c r="B396" s="1096"/>
      <c r="C396" s="1105"/>
      <c r="E396" s="1087"/>
    </row>
    <row r="397" spans="1:6" s="1086" customFormat="1">
      <c r="A397" s="1083"/>
      <c r="B397" s="1096"/>
      <c r="C397" s="1105"/>
      <c r="E397" s="1087"/>
    </row>
    <row r="398" spans="1:6" s="1086" customFormat="1">
      <c r="A398" s="1083"/>
      <c r="B398" s="1096"/>
      <c r="C398" s="1105"/>
      <c r="E398" s="1087"/>
    </row>
    <row r="399" spans="1:6" s="1086" customFormat="1">
      <c r="A399" s="1083"/>
      <c r="B399" s="1096"/>
      <c r="C399" s="1105"/>
      <c r="E399" s="1087"/>
    </row>
    <row r="400" spans="1:6" s="1086" customFormat="1">
      <c r="A400" s="1083"/>
      <c r="B400" s="1096"/>
      <c r="C400" s="1105"/>
      <c r="E400" s="1087"/>
    </row>
    <row r="401" spans="1:5" s="1086" customFormat="1">
      <c r="A401" s="1083"/>
      <c r="B401" s="1096"/>
      <c r="C401" s="1105"/>
      <c r="E401" s="1087"/>
    </row>
    <row r="402" spans="1:5" s="1086" customFormat="1">
      <c r="A402" s="1083"/>
      <c r="B402" s="1096"/>
      <c r="C402" s="1105"/>
      <c r="E402" s="1087"/>
    </row>
    <row r="403" spans="1:5" s="1086" customFormat="1">
      <c r="A403" s="1083"/>
      <c r="B403" s="1096"/>
      <c r="C403" s="1105"/>
      <c r="E403" s="1087"/>
    </row>
    <row r="404" spans="1:5" s="1086" customFormat="1">
      <c r="A404" s="1083"/>
      <c r="B404" s="1096"/>
      <c r="C404" s="1105"/>
      <c r="E404" s="1087"/>
    </row>
    <row r="405" spans="1:5" s="1086" customFormat="1">
      <c r="A405" s="1083"/>
      <c r="B405" s="1096"/>
      <c r="C405" s="1105"/>
      <c r="E405" s="1087"/>
    </row>
    <row r="406" spans="1:5" s="1086" customFormat="1">
      <c r="A406" s="1083"/>
      <c r="B406" s="1096"/>
      <c r="C406" s="1105"/>
      <c r="E406" s="1087"/>
    </row>
    <row r="407" spans="1:5" s="1086" customFormat="1">
      <c r="A407" s="1083"/>
      <c r="B407" s="1096"/>
      <c r="C407" s="1105"/>
      <c r="E407" s="1087"/>
    </row>
    <row r="408" spans="1:5" s="1086" customFormat="1">
      <c r="A408" s="1083"/>
      <c r="B408" s="1096"/>
      <c r="C408" s="1105"/>
      <c r="E408" s="1087"/>
    </row>
    <row r="409" spans="1:5" s="1086" customFormat="1">
      <c r="A409" s="1083"/>
      <c r="B409" s="1094"/>
      <c r="C409" s="1105"/>
      <c r="E409" s="1087"/>
    </row>
    <row r="410" spans="1:5" s="1086" customFormat="1">
      <c r="A410" s="1083"/>
      <c r="B410" s="1096"/>
      <c r="C410" s="1105"/>
      <c r="E410" s="1087"/>
    </row>
    <row r="411" spans="1:5" s="1086" customFormat="1">
      <c r="A411" s="1083"/>
      <c r="B411" s="1096"/>
      <c r="C411" s="1105"/>
      <c r="E411" s="1087"/>
    </row>
    <row r="412" spans="1:5" s="1086" customFormat="1">
      <c r="A412" s="1083"/>
      <c r="B412" s="1096"/>
      <c r="C412" s="1105"/>
      <c r="E412" s="1087"/>
    </row>
    <row r="413" spans="1:5" s="1086" customFormat="1">
      <c r="A413" s="1083"/>
      <c r="B413" s="1096"/>
      <c r="C413" s="1105"/>
      <c r="E413" s="1087"/>
    </row>
    <row r="414" spans="1:5" s="1086" customFormat="1">
      <c r="A414" s="1083"/>
      <c r="B414" s="1096"/>
      <c r="C414" s="1105"/>
      <c r="E414" s="1087"/>
    </row>
    <row r="415" spans="1:5" s="1086" customFormat="1">
      <c r="A415" s="1083"/>
      <c r="B415" s="1096"/>
      <c r="C415" s="1105"/>
      <c r="E415" s="1087"/>
    </row>
    <row r="416" spans="1:5" s="1086" customFormat="1">
      <c r="A416" s="1083"/>
      <c r="B416" s="1096"/>
      <c r="C416" s="1105"/>
      <c r="E416" s="1087"/>
    </row>
    <row r="417" spans="1:5" s="1086" customFormat="1">
      <c r="A417" s="1083"/>
      <c r="B417" s="1096"/>
      <c r="C417" s="1105"/>
      <c r="E417" s="1087"/>
    </row>
    <row r="418" spans="1:5" s="1086" customFormat="1">
      <c r="A418" s="1083"/>
      <c r="B418" s="1096"/>
      <c r="C418" s="1105"/>
      <c r="E418" s="1087"/>
    </row>
    <row r="419" spans="1:5" s="1086" customFormat="1">
      <c r="A419" s="1083"/>
      <c r="B419" s="1096"/>
      <c r="C419" s="1105"/>
      <c r="E419" s="1087"/>
    </row>
    <row r="420" spans="1:5" s="1086" customFormat="1">
      <c r="A420" s="1083"/>
      <c r="B420" s="1096"/>
      <c r="C420" s="1105"/>
      <c r="E420" s="1087"/>
    </row>
    <row r="421" spans="1:5" s="1086" customFormat="1">
      <c r="A421" s="1083"/>
      <c r="B421" s="1096"/>
      <c r="C421" s="1105"/>
      <c r="E421" s="1087"/>
    </row>
    <row r="422" spans="1:5" s="1086" customFormat="1">
      <c r="A422" s="1083"/>
      <c r="B422" s="1096"/>
      <c r="C422" s="1105"/>
      <c r="E422" s="1087"/>
    </row>
    <row r="423" spans="1:5" s="1086" customFormat="1">
      <c r="A423" s="1083"/>
      <c r="B423" s="1096"/>
      <c r="C423" s="1105"/>
      <c r="E423" s="1087"/>
    </row>
    <row r="424" spans="1:5" s="1086" customFormat="1">
      <c r="A424" s="1083"/>
      <c r="B424" s="1096"/>
      <c r="C424" s="1105"/>
      <c r="E424" s="1087"/>
    </row>
    <row r="425" spans="1:5" s="1086" customFormat="1">
      <c r="A425" s="1083"/>
      <c r="B425" s="1096"/>
      <c r="C425" s="1105"/>
      <c r="E425" s="1087"/>
    </row>
    <row r="426" spans="1:5" s="1086" customFormat="1">
      <c r="A426" s="1083"/>
      <c r="B426" s="1096"/>
      <c r="C426" s="1105"/>
      <c r="E426" s="1087"/>
    </row>
    <row r="427" spans="1:5" s="1086" customFormat="1">
      <c r="A427" s="1083"/>
      <c r="B427" s="1096"/>
      <c r="C427" s="1105"/>
      <c r="E427" s="1087"/>
    </row>
    <row r="428" spans="1:5" s="1086" customFormat="1">
      <c r="A428" s="1083"/>
      <c r="B428" s="1096"/>
      <c r="C428" s="1105"/>
      <c r="E428" s="1087"/>
    </row>
    <row r="429" spans="1:5" s="1086" customFormat="1">
      <c r="A429" s="1083"/>
      <c r="B429" s="1096"/>
      <c r="C429" s="1105"/>
      <c r="E429" s="1087"/>
    </row>
    <row r="430" spans="1:5" s="1086" customFormat="1">
      <c r="A430" s="1083"/>
      <c r="B430" s="1096"/>
      <c r="C430" s="1105"/>
      <c r="E430" s="1087"/>
    </row>
    <row r="431" spans="1:5" s="1086" customFormat="1">
      <c r="A431" s="1083"/>
      <c r="B431" s="1096"/>
      <c r="C431" s="1105"/>
      <c r="E431" s="1087"/>
    </row>
    <row r="432" spans="1:5" s="1086" customFormat="1">
      <c r="A432" s="1083"/>
      <c r="B432" s="1096"/>
      <c r="C432" s="1105"/>
      <c r="E432" s="1087"/>
    </row>
    <row r="433" spans="1:5" s="1086" customFormat="1">
      <c r="A433" s="1083"/>
      <c r="B433" s="1096"/>
      <c r="C433" s="1105"/>
      <c r="E433" s="1087"/>
    </row>
    <row r="434" spans="1:5" s="1086" customFormat="1">
      <c r="A434" s="1083"/>
      <c r="B434" s="1096"/>
      <c r="C434" s="1105"/>
      <c r="E434" s="1087"/>
    </row>
    <row r="435" spans="1:5" s="1086" customFormat="1">
      <c r="A435" s="1083"/>
      <c r="B435" s="1096"/>
      <c r="C435" s="1105"/>
      <c r="E435" s="1087"/>
    </row>
    <row r="436" spans="1:5" s="1086" customFormat="1">
      <c r="A436" s="1083"/>
      <c r="B436" s="1109"/>
      <c r="C436" s="1105"/>
      <c r="E436" s="1087"/>
    </row>
    <row r="437" spans="1:5" s="1086" customFormat="1">
      <c r="A437" s="1083"/>
      <c r="B437" s="1096"/>
      <c r="C437" s="1105"/>
      <c r="E437" s="1087"/>
    </row>
    <row r="438" spans="1:5" s="1086" customFormat="1">
      <c r="A438" s="1083"/>
      <c r="B438" s="1096"/>
      <c r="C438" s="1105"/>
      <c r="E438" s="1087"/>
    </row>
    <row r="439" spans="1:5" s="1086" customFormat="1">
      <c r="A439" s="1083"/>
      <c r="B439" s="1096"/>
      <c r="C439" s="1105"/>
      <c r="E439" s="1087"/>
    </row>
    <row r="440" spans="1:5" s="1086" customFormat="1">
      <c r="A440" s="1083"/>
      <c r="B440" s="1096"/>
      <c r="C440" s="1105"/>
      <c r="E440" s="1087"/>
    </row>
    <row r="441" spans="1:5" s="1086" customFormat="1">
      <c r="A441" s="1083"/>
      <c r="B441" s="1096"/>
      <c r="C441" s="1105"/>
      <c r="E441" s="1087"/>
    </row>
    <row r="442" spans="1:5" s="1086" customFormat="1">
      <c r="A442" s="1083"/>
      <c r="B442" s="1096"/>
      <c r="C442" s="1105"/>
      <c r="E442" s="1087"/>
    </row>
    <row r="443" spans="1:5" s="1086" customFormat="1">
      <c r="A443" s="1083"/>
      <c r="B443" s="1096"/>
      <c r="C443" s="1105"/>
      <c r="E443" s="1087"/>
    </row>
    <row r="444" spans="1:5" s="1086" customFormat="1">
      <c r="A444" s="1083"/>
      <c r="B444" s="1096"/>
      <c r="C444" s="1105"/>
      <c r="E444" s="1087"/>
    </row>
    <row r="445" spans="1:5" s="1086" customFormat="1">
      <c r="A445" s="1083"/>
      <c r="B445" s="1096"/>
      <c r="C445" s="1105"/>
      <c r="E445" s="1087"/>
    </row>
    <row r="446" spans="1:5" s="1086" customFormat="1">
      <c r="A446" s="1083"/>
      <c r="B446" s="1096"/>
      <c r="C446" s="1105"/>
      <c r="E446" s="1087"/>
    </row>
    <row r="447" spans="1:5" s="1086" customFormat="1">
      <c r="A447" s="1083"/>
      <c r="B447" s="1096"/>
      <c r="C447" s="1105"/>
      <c r="E447" s="1087"/>
    </row>
    <row r="448" spans="1:5" s="1086" customFormat="1">
      <c r="A448" s="1083"/>
      <c r="B448" s="1096"/>
      <c r="C448" s="1105"/>
      <c r="E448" s="1087"/>
    </row>
    <row r="449" spans="1:5" s="1086" customFormat="1">
      <c r="A449" s="1083"/>
      <c r="B449" s="1096"/>
      <c r="C449" s="1105"/>
      <c r="E449" s="1087"/>
    </row>
    <row r="450" spans="1:5" s="1086" customFormat="1">
      <c r="A450" s="1083"/>
      <c r="B450" s="1096"/>
      <c r="C450" s="1105"/>
      <c r="E450" s="1087"/>
    </row>
    <row r="451" spans="1:5" s="1086" customFormat="1">
      <c r="A451" s="1083"/>
      <c r="B451" s="1096"/>
      <c r="C451" s="1105"/>
      <c r="E451" s="1087"/>
    </row>
    <row r="452" spans="1:5" s="1086" customFormat="1">
      <c r="A452" s="1083"/>
      <c r="B452" s="1096"/>
      <c r="C452" s="1105"/>
      <c r="E452" s="1087"/>
    </row>
    <row r="453" spans="1:5" s="1086" customFormat="1">
      <c r="A453" s="1083"/>
      <c r="B453" s="1096"/>
      <c r="C453" s="1105"/>
      <c r="E453" s="1087"/>
    </row>
    <row r="454" spans="1:5" s="1086" customFormat="1">
      <c r="A454" s="1083"/>
      <c r="B454" s="1096"/>
      <c r="C454" s="1105"/>
      <c r="E454" s="1087"/>
    </row>
    <row r="455" spans="1:5" s="1086" customFormat="1">
      <c r="A455" s="1083"/>
      <c r="B455" s="1096"/>
      <c r="C455" s="1105"/>
      <c r="E455" s="1087"/>
    </row>
    <row r="456" spans="1:5" s="1086" customFormat="1">
      <c r="A456" s="1083"/>
      <c r="B456" s="1096"/>
      <c r="C456" s="1105"/>
      <c r="E456" s="1087"/>
    </row>
    <row r="457" spans="1:5" s="1086" customFormat="1">
      <c r="A457" s="1083"/>
      <c r="B457" s="1096"/>
      <c r="C457" s="1105"/>
      <c r="E457" s="1087"/>
    </row>
    <row r="458" spans="1:5" s="1086" customFormat="1">
      <c r="A458" s="1083"/>
      <c r="B458" s="1096"/>
      <c r="C458" s="1105"/>
      <c r="E458" s="1087"/>
    </row>
    <row r="459" spans="1:5" s="1086" customFormat="1">
      <c r="A459" s="1083"/>
      <c r="B459" s="1096"/>
      <c r="C459" s="1105"/>
      <c r="E459" s="1087"/>
    </row>
    <row r="460" spans="1:5" s="1086" customFormat="1">
      <c r="A460" s="1083"/>
      <c r="B460" s="1096"/>
      <c r="C460" s="1105"/>
      <c r="E460" s="1087"/>
    </row>
    <row r="461" spans="1:5" s="1086" customFormat="1">
      <c r="A461" s="1083"/>
      <c r="B461" s="1096"/>
      <c r="C461" s="1105"/>
      <c r="E461" s="1087"/>
    </row>
    <row r="462" spans="1:5" s="1086" customFormat="1">
      <c r="A462" s="1083"/>
      <c r="B462" s="1096"/>
      <c r="C462" s="1105"/>
      <c r="E462" s="1087"/>
    </row>
    <row r="463" spans="1:5" s="1086" customFormat="1">
      <c r="A463" s="1083"/>
      <c r="B463" s="1110"/>
      <c r="C463" s="1103"/>
      <c r="E463" s="1087"/>
    </row>
    <row r="464" spans="1:5" s="1086" customFormat="1">
      <c r="A464" s="1083"/>
      <c r="B464" s="1094"/>
      <c r="C464" s="1105"/>
      <c r="E464" s="1087"/>
    </row>
    <row r="465" spans="1:5" s="1086" customFormat="1">
      <c r="A465" s="1083"/>
      <c r="B465" s="1096"/>
      <c r="C465" s="1105"/>
      <c r="E465" s="1087"/>
    </row>
    <row r="466" spans="1:5" s="1086" customFormat="1">
      <c r="A466" s="1083"/>
      <c r="B466" s="1096"/>
      <c r="C466" s="1105"/>
      <c r="E466" s="1087"/>
    </row>
    <row r="467" spans="1:5" s="1086" customFormat="1">
      <c r="A467" s="1083"/>
      <c r="B467" s="1096"/>
      <c r="C467" s="1105"/>
      <c r="E467" s="1087"/>
    </row>
    <row r="468" spans="1:5" s="1086" customFormat="1">
      <c r="A468" s="1083"/>
      <c r="B468" s="1096"/>
      <c r="C468" s="1105"/>
      <c r="E468" s="1087"/>
    </row>
    <row r="469" spans="1:5" s="1086" customFormat="1">
      <c r="A469" s="1083"/>
      <c r="B469" s="1096"/>
      <c r="C469" s="1105"/>
      <c r="E469" s="1087"/>
    </row>
    <row r="470" spans="1:5" s="1086" customFormat="1">
      <c r="A470" s="1083"/>
      <c r="B470" s="1096"/>
      <c r="C470" s="1105"/>
      <c r="E470" s="1087"/>
    </row>
    <row r="471" spans="1:5" s="1086" customFormat="1">
      <c r="A471" s="1083"/>
      <c r="B471" s="1096"/>
      <c r="C471" s="1105"/>
      <c r="E471" s="1087"/>
    </row>
    <row r="472" spans="1:5" s="1086" customFormat="1">
      <c r="A472" s="1083"/>
      <c r="B472" s="1096"/>
      <c r="C472" s="1105"/>
      <c r="E472" s="1087"/>
    </row>
    <row r="473" spans="1:5" s="1086" customFormat="1">
      <c r="A473" s="1083"/>
      <c r="B473" s="1096"/>
      <c r="C473" s="1105"/>
      <c r="E473" s="1087"/>
    </row>
    <row r="474" spans="1:5" s="1086" customFormat="1">
      <c r="A474" s="1083"/>
      <c r="B474" s="1096"/>
      <c r="C474" s="1105"/>
      <c r="E474" s="1087"/>
    </row>
    <row r="475" spans="1:5" s="1086" customFormat="1">
      <c r="A475" s="1083"/>
      <c r="B475" s="1096"/>
      <c r="C475" s="1105"/>
      <c r="E475" s="1087"/>
    </row>
    <row r="476" spans="1:5" s="1086" customFormat="1">
      <c r="A476" s="1083"/>
      <c r="B476" s="1096"/>
      <c r="C476" s="1105"/>
      <c r="E476" s="1087"/>
    </row>
    <row r="477" spans="1:5" s="1086" customFormat="1">
      <c r="A477" s="1083"/>
      <c r="B477" s="1096"/>
      <c r="C477" s="1105"/>
      <c r="E477" s="1087"/>
    </row>
    <row r="478" spans="1:5" s="1086" customFormat="1">
      <c r="A478" s="1083"/>
      <c r="B478" s="1096"/>
      <c r="C478" s="1105"/>
      <c r="E478" s="1087"/>
    </row>
    <row r="479" spans="1:5" s="1086" customFormat="1">
      <c r="A479" s="1083"/>
      <c r="B479" s="1096"/>
      <c r="C479" s="1105"/>
      <c r="E479" s="1087"/>
    </row>
    <row r="480" spans="1:5" s="1086" customFormat="1">
      <c r="A480" s="1083"/>
      <c r="B480" s="1094"/>
      <c r="C480" s="1105"/>
      <c r="E480" s="1087"/>
    </row>
    <row r="481" spans="1:5" s="1086" customFormat="1">
      <c r="A481" s="1083"/>
      <c r="B481" s="1096"/>
      <c r="C481" s="1105"/>
      <c r="E481" s="1087"/>
    </row>
    <row r="482" spans="1:5" s="1086" customFormat="1">
      <c r="A482" s="1083"/>
      <c r="B482" s="1096"/>
      <c r="C482" s="1105"/>
      <c r="E482" s="1087"/>
    </row>
    <row r="483" spans="1:5" s="1086" customFormat="1">
      <c r="A483" s="1083"/>
      <c r="B483" s="1096"/>
      <c r="C483" s="1105"/>
      <c r="E483" s="1087"/>
    </row>
    <row r="484" spans="1:5" s="1086" customFormat="1">
      <c r="A484" s="1083"/>
      <c r="B484" s="1096"/>
      <c r="C484" s="1105"/>
      <c r="E484" s="1087"/>
    </row>
    <row r="485" spans="1:5" s="1086" customFormat="1">
      <c r="A485" s="1083"/>
      <c r="B485" s="1094"/>
      <c r="C485" s="1105"/>
      <c r="E485" s="1087"/>
    </row>
    <row r="486" spans="1:5" s="1086" customFormat="1">
      <c r="A486" s="1083"/>
      <c r="B486" s="1096"/>
      <c r="C486" s="1105"/>
      <c r="E486" s="1087"/>
    </row>
    <row r="487" spans="1:5" s="1086" customFormat="1">
      <c r="A487" s="1083"/>
      <c r="B487" s="1096"/>
      <c r="C487" s="1105"/>
      <c r="E487" s="1087"/>
    </row>
    <row r="488" spans="1:5" s="1086" customFormat="1">
      <c r="A488" s="1083"/>
      <c r="B488" s="1096"/>
      <c r="C488" s="1105"/>
      <c r="E488" s="1087"/>
    </row>
    <row r="489" spans="1:5" s="1086" customFormat="1">
      <c r="A489" s="1083"/>
      <c r="B489" s="1096"/>
      <c r="C489" s="1105"/>
      <c r="E489" s="1087"/>
    </row>
    <row r="490" spans="1:5" s="1086" customFormat="1">
      <c r="A490" s="1083"/>
      <c r="B490" s="1096"/>
      <c r="C490" s="1105"/>
      <c r="E490" s="1087"/>
    </row>
    <row r="491" spans="1:5" s="1086" customFormat="1">
      <c r="A491" s="1083"/>
      <c r="B491" s="1096"/>
      <c r="C491" s="1105"/>
      <c r="E491" s="1087"/>
    </row>
    <row r="492" spans="1:5" s="1086" customFormat="1">
      <c r="A492" s="1083"/>
      <c r="B492" s="1096"/>
      <c r="C492" s="1105"/>
      <c r="E492" s="1087"/>
    </row>
    <row r="493" spans="1:5" s="1086" customFormat="1">
      <c r="A493" s="1083"/>
      <c r="B493" s="1096"/>
      <c r="C493" s="1105"/>
      <c r="E493" s="1087"/>
    </row>
    <row r="494" spans="1:5" s="1086" customFormat="1">
      <c r="A494" s="1083"/>
      <c r="B494" s="1096"/>
      <c r="C494" s="1105"/>
      <c r="E494" s="1087"/>
    </row>
    <row r="495" spans="1:5" s="1086" customFormat="1">
      <c r="A495" s="1083"/>
      <c r="B495" s="1096"/>
      <c r="C495" s="1105"/>
      <c r="E495" s="1087"/>
    </row>
    <row r="496" spans="1:5" s="1086" customFormat="1">
      <c r="A496" s="1083"/>
      <c r="B496" s="1096"/>
      <c r="C496" s="1105"/>
      <c r="E496" s="1087"/>
    </row>
    <row r="497" spans="1:5" s="1086" customFormat="1">
      <c r="A497" s="1083"/>
      <c r="B497" s="1096"/>
      <c r="C497" s="1105"/>
      <c r="E497" s="1087"/>
    </row>
    <row r="498" spans="1:5" s="1086" customFormat="1">
      <c r="A498" s="1083"/>
      <c r="B498" s="1096"/>
      <c r="C498" s="1100"/>
      <c r="E498" s="1087"/>
    </row>
    <row r="499" spans="1:5" s="1086" customFormat="1">
      <c r="A499" s="1083"/>
      <c r="B499" s="1096"/>
      <c r="C499" s="1105"/>
      <c r="E499" s="1087"/>
    </row>
    <row r="500" spans="1:5" s="1086" customFormat="1">
      <c r="A500" s="1083"/>
      <c r="B500" s="1096"/>
      <c r="C500" s="1105"/>
      <c r="E500" s="1087"/>
    </row>
    <row r="501" spans="1:5" s="1086" customFormat="1">
      <c r="A501" s="1083"/>
      <c r="B501" s="1096"/>
      <c r="C501" s="1105"/>
      <c r="E501" s="1087"/>
    </row>
    <row r="502" spans="1:5" s="1086" customFormat="1">
      <c r="A502" s="1083"/>
      <c r="B502" s="1096"/>
      <c r="C502" s="1105"/>
      <c r="E502" s="1087"/>
    </row>
    <row r="503" spans="1:5" s="1086" customFormat="1">
      <c r="A503" s="1083"/>
      <c r="B503" s="1096"/>
      <c r="C503" s="1105"/>
      <c r="E503" s="1087"/>
    </row>
    <row r="504" spans="1:5" s="1086" customFormat="1">
      <c r="A504" s="1083"/>
      <c r="B504" s="1094"/>
      <c r="C504" s="1105"/>
      <c r="E504" s="1087"/>
    </row>
    <row r="505" spans="1:5" s="1086" customFormat="1">
      <c r="A505" s="1083"/>
      <c r="B505" s="1096"/>
      <c r="C505" s="1105"/>
      <c r="E505" s="1087"/>
    </row>
    <row r="506" spans="1:5" s="1086" customFormat="1">
      <c r="A506" s="1083"/>
      <c r="B506" s="1096"/>
      <c r="C506" s="1105"/>
      <c r="E506" s="1087"/>
    </row>
    <row r="507" spans="1:5" s="1086" customFormat="1">
      <c r="A507" s="1083"/>
      <c r="B507" s="1096"/>
      <c r="C507" s="1105"/>
      <c r="E507" s="1087"/>
    </row>
    <row r="508" spans="1:5" s="1086" customFormat="1">
      <c r="A508" s="1083"/>
      <c r="B508" s="1096"/>
      <c r="C508" s="1105"/>
      <c r="E508" s="1087"/>
    </row>
    <row r="509" spans="1:5" s="1086" customFormat="1">
      <c r="A509" s="1083"/>
      <c r="B509" s="1096"/>
      <c r="C509" s="1105"/>
      <c r="E509" s="1087"/>
    </row>
    <row r="510" spans="1:5" s="1086" customFormat="1">
      <c r="A510" s="1083"/>
      <c r="B510" s="1096"/>
      <c r="C510" s="1105"/>
      <c r="E510" s="1087"/>
    </row>
    <row r="511" spans="1:5" s="1086" customFormat="1">
      <c r="A511" s="1083"/>
      <c r="B511" s="1096"/>
      <c r="C511" s="1105"/>
      <c r="E511" s="1087"/>
    </row>
    <row r="512" spans="1:5" s="1086" customFormat="1">
      <c r="A512" s="1083"/>
      <c r="B512" s="1106"/>
      <c r="C512" s="1107"/>
      <c r="E512" s="1087"/>
    </row>
    <row r="513" spans="1:5" s="1086" customFormat="1">
      <c r="A513" s="1083"/>
      <c r="B513" s="1094"/>
      <c r="C513" s="1105"/>
      <c r="E513" s="1087"/>
    </row>
    <row r="514" spans="1:5" s="1086" customFormat="1">
      <c r="A514" s="1083"/>
      <c r="B514" s="1096"/>
      <c r="C514" s="1105"/>
      <c r="E514" s="1087"/>
    </row>
    <row r="515" spans="1:5" s="1086" customFormat="1">
      <c r="A515" s="1083"/>
      <c r="B515" s="1096"/>
      <c r="C515" s="1105"/>
      <c r="E515" s="1087"/>
    </row>
    <row r="516" spans="1:5" s="1086" customFormat="1">
      <c r="A516" s="1083"/>
      <c r="B516" s="1096"/>
      <c r="C516" s="1105"/>
      <c r="E516" s="1087"/>
    </row>
    <row r="517" spans="1:5" s="1086" customFormat="1">
      <c r="A517" s="1083"/>
      <c r="B517" s="1096"/>
      <c r="C517" s="1105"/>
      <c r="E517" s="1087"/>
    </row>
    <row r="518" spans="1:5" s="1086" customFormat="1">
      <c r="A518" s="1083"/>
      <c r="B518" s="1096"/>
      <c r="C518" s="1105"/>
      <c r="E518" s="1087"/>
    </row>
    <row r="519" spans="1:5" s="1086" customFormat="1">
      <c r="A519" s="1083"/>
      <c r="B519" s="1096"/>
      <c r="C519" s="1105"/>
      <c r="E519" s="1087"/>
    </row>
    <row r="520" spans="1:5" s="1086" customFormat="1">
      <c r="A520" s="1083"/>
      <c r="B520" s="1096"/>
      <c r="C520" s="1105"/>
      <c r="E520" s="1087"/>
    </row>
    <row r="521" spans="1:5" s="1086" customFormat="1">
      <c r="A521" s="1083"/>
      <c r="B521" s="1096"/>
      <c r="C521" s="1105"/>
      <c r="E521" s="1087"/>
    </row>
    <row r="522" spans="1:5" s="1086" customFormat="1">
      <c r="A522" s="1083"/>
      <c r="B522" s="1096"/>
      <c r="C522" s="1105"/>
      <c r="E522" s="1087"/>
    </row>
    <row r="523" spans="1:5" s="1086" customFormat="1">
      <c r="A523" s="1083"/>
      <c r="B523" s="1096"/>
      <c r="C523" s="1105"/>
      <c r="E523" s="1087"/>
    </row>
    <row r="524" spans="1:5" s="1086" customFormat="1">
      <c r="A524" s="1083"/>
      <c r="B524" s="1096"/>
      <c r="C524" s="1105"/>
      <c r="E524" s="1087"/>
    </row>
    <row r="525" spans="1:5" s="1086" customFormat="1">
      <c r="A525" s="1083"/>
      <c r="B525" s="1094"/>
      <c r="C525" s="1105"/>
      <c r="E525" s="1087"/>
    </row>
    <row r="526" spans="1:5" s="1086" customFormat="1">
      <c r="A526" s="1083"/>
      <c r="B526" s="1096"/>
      <c r="C526" s="1105"/>
      <c r="E526" s="1087"/>
    </row>
    <row r="527" spans="1:5" s="1086" customFormat="1">
      <c r="A527" s="1083"/>
      <c r="B527" s="1096"/>
      <c r="C527" s="1105"/>
      <c r="E527" s="1087"/>
    </row>
    <row r="528" spans="1:5" s="1086" customFormat="1">
      <c r="A528" s="1083"/>
      <c r="B528" s="1096"/>
      <c r="C528" s="1105"/>
      <c r="E528" s="1087"/>
    </row>
    <row r="529" spans="1:5" s="1086" customFormat="1">
      <c r="A529" s="1083"/>
      <c r="B529" s="1096"/>
      <c r="C529" s="1105"/>
      <c r="E529" s="1087"/>
    </row>
    <row r="530" spans="1:5" s="1086" customFormat="1">
      <c r="A530" s="1083"/>
      <c r="B530" s="1096"/>
      <c r="C530" s="1105"/>
      <c r="E530" s="1087"/>
    </row>
    <row r="531" spans="1:5" s="1086" customFormat="1">
      <c r="A531" s="1083"/>
      <c r="B531" s="1096"/>
      <c r="C531" s="1105"/>
      <c r="E531" s="1087"/>
    </row>
    <row r="532" spans="1:5" s="1086" customFormat="1">
      <c r="A532" s="1083"/>
      <c r="B532" s="1096"/>
      <c r="C532" s="1105"/>
      <c r="E532" s="1087"/>
    </row>
    <row r="533" spans="1:5" s="1086" customFormat="1">
      <c r="A533" s="1083"/>
      <c r="B533" s="1096"/>
      <c r="C533" s="1105"/>
      <c r="E533" s="1087"/>
    </row>
    <row r="534" spans="1:5" s="1086" customFormat="1">
      <c r="A534" s="1083"/>
      <c r="B534" s="1096"/>
      <c r="C534" s="1105"/>
      <c r="E534" s="1087"/>
    </row>
    <row r="535" spans="1:5" s="1086" customFormat="1">
      <c r="A535" s="1083"/>
      <c r="B535" s="1096"/>
      <c r="C535" s="1105"/>
      <c r="E535" s="1087"/>
    </row>
    <row r="536" spans="1:5" s="1086" customFormat="1">
      <c r="A536" s="1083"/>
      <c r="B536" s="1096"/>
      <c r="C536" s="1105"/>
      <c r="E536" s="1087"/>
    </row>
    <row r="537" spans="1:5" s="1086" customFormat="1">
      <c r="A537" s="1083"/>
      <c r="B537" s="1096"/>
      <c r="C537" s="1105"/>
      <c r="E537" s="1087"/>
    </row>
    <row r="538" spans="1:5" s="1086" customFormat="1">
      <c r="A538" s="1083"/>
      <c r="B538" s="1096"/>
      <c r="C538" s="1105"/>
      <c r="E538" s="1087"/>
    </row>
    <row r="539" spans="1:5" s="1086" customFormat="1">
      <c r="A539" s="1083"/>
      <c r="B539" s="1096"/>
      <c r="C539" s="1105"/>
      <c r="E539" s="1087"/>
    </row>
    <row r="540" spans="1:5" s="1086" customFormat="1">
      <c r="A540" s="1083"/>
      <c r="B540" s="1096"/>
      <c r="C540" s="1105"/>
      <c r="E540" s="1087"/>
    </row>
    <row r="541" spans="1:5" s="1086" customFormat="1">
      <c r="A541" s="1083"/>
      <c r="B541" s="1096"/>
      <c r="C541" s="1105"/>
      <c r="E541" s="1087"/>
    </row>
    <row r="542" spans="1:5" s="1086" customFormat="1">
      <c r="A542" s="1083"/>
      <c r="B542" s="1094"/>
      <c r="C542" s="1105"/>
      <c r="E542" s="1087"/>
    </row>
    <row r="543" spans="1:5" s="1086" customFormat="1">
      <c r="A543" s="1083"/>
      <c r="B543" s="1106"/>
      <c r="C543" s="1107"/>
      <c r="E543" s="1087"/>
    </row>
    <row r="544" spans="1:5" s="1086" customFormat="1">
      <c r="A544" s="1083"/>
      <c r="B544" s="1096"/>
      <c r="C544" s="1105"/>
      <c r="E544" s="1087"/>
    </row>
    <row r="545" spans="1:5" s="1086" customFormat="1">
      <c r="A545" s="1083"/>
      <c r="B545" s="1106"/>
      <c r="C545" s="1107"/>
      <c r="E545" s="1087"/>
    </row>
    <row r="546" spans="1:5" s="1086" customFormat="1">
      <c r="A546" s="1083"/>
      <c r="B546" s="1096"/>
      <c r="C546" s="1105"/>
      <c r="E546" s="1087"/>
    </row>
    <row r="547" spans="1:5" s="1086" customFormat="1">
      <c r="A547" s="1083"/>
      <c r="B547" s="1106"/>
      <c r="C547" s="1107"/>
      <c r="E547" s="1087"/>
    </row>
    <row r="548" spans="1:5" s="1086" customFormat="1">
      <c r="A548" s="1083"/>
      <c r="B548" s="1096"/>
      <c r="C548" s="1105"/>
      <c r="E548" s="1087"/>
    </row>
    <row r="549" spans="1:5" s="1086" customFormat="1">
      <c r="A549" s="1083"/>
      <c r="B549" s="1106"/>
      <c r="C549" s="1107"/>
      <c r="E549" s="1087"/>
    </row>
    <row r="550" spans="1:5" s="1086" customFormat="1">
      <c r="A550" s="1083"/>
      <c r="B550" s="1096"/>
      <c r="C550" s="1105"/>
      <c r="E550" s="1087"/>
    </row>
    <row r="551" spans="1:5" s="1086" customFormat="1">
      <c r="A551" s="1083"/>
      <c r="B551" s="1096"/>
      <c r="C551" s="1105"/>
      <c r="E551" s="1087"/>
    </row>
    <row r="552" spans="1:5" s="1086" customFormat="1">
      <c r="A552" s="1083"/>
      <c r="B552" s="1096"/>
      <c r="C552" s="1105"/>
      <c r="E552" s="1087"/>
    </row>
    <row r="553" spans="1:5" s="1086" customFormat="1">
      <c r="A553" s="1083"/>
      <c r="B553" s="1096"/>
      <c r="C553" s="1105"/>
      <c r="E553" s="1087"/>
    </row>
    <row r="554" spans="1:5" s="1086" customFormat="1">
      <c r="A554" s="1083"/>
      <c r="B554" s="1096"/>
      <c r="C554" s="1105"/>
      <c r="E554" s="1087"/>
    </row>
    <row r="555" spans="1:5" s="1086" customFormat="1">
      <c r="A555" s="1083"/>
      <c r="B555" s="1096"/>
      <c r="C555" s="1097"/>
      <c r="E555" s="1087"/>
    </row>
    <row r="556" spans="1:5" s="1086" customFormat="1">
      <c r="A556" s="1111"/>
      <c r="B556" s="1088"/>
      <c r="C556" s="1089"/>
      <c r="E556" s="1087"/>
    </row>
    <row r="557" spans="1:5" s="1086" customFormat="1">
      <c r="A557" s="1112"/>
      <c r="B557" s="1106"/>
      <c r="C557" s="1113"/>
      <c r="E557" s="1087"/>
    </row>
    <row r="558" spans="1:5" s="1086" customFormat="1">
      <c r="A558" s="1112"/>
      <c r="B558" s="1096"/>
      <c r="C558" s="1097"/>
      <c r="E558" s="1087"/>
    </row>
    <row r="559" spans="1:5" s="1086" customFormat="1">
      <c r="A559" s="1112"/>
      <c r="B559" s="1094"/>
      <c r="C559" s="1097"/>
      <c r="E559" s="1087"/>
    </row>
    <row r="560" spans="1:5" s="1086" customFormat="1">
      <c r="A560" s="1112"/>
      <c r="B560" s="1106"/>
      <c r="C560" s="1113"/>
      <c r="E560" s="1087"/>
    </row>
    <row r="561" spans="1:5" s="1086" customFormat="1">
      <c r="A561" s="1112"/>
      <c r="B561" s="1096"/>
      <c r="C561" s="1097"/>
      <c r="E561" s="1087"/>
    </row>
    <row r="562" spans="1:5" s="1086" customFormat="1">
      <c r="A562" s="1112"/>
      <c r="B562" s="1096"/>
      <c r="C562" s="1097"/>
      <c r="E562" s="1087"/>
    </row>
    <row r="563" spans="1:5" s="1086" customFormat="1">
      <c r="A563" s="1112"/>
      <c r="B563" s="1096"/>
      <c r="C563" s="1097"/>
      <c r="E563" s="1087"/>
    </row>
    <row r="564" spans="1:5" s="1086" customFormat="1">
      <c r="A564" s="1112"/>
      <c r="B564" s="1106"/>
      <c r="C564" s="1113"/>
      <c r="E564" s="1087"/>
    </row>
    <row r="565" spans="1:5" s="1086" customFormat="1">
      <c r="A565" s="1112"/>
      <c r="B565" s="1096"/>
      <c r="C565" s="1097"/>
      <c r="E565" s="1087"/>
    </row>
    <row r="566" spans="1:5" s="1086" customFormat="1">
      <c r="A566" s="1112"/>
      <c r="B566" s="1096"/>
      <c r="C566" s="1097"/>
      <c r="E566" s="1087"/>
    </row>
    <row r="567" spans="1:5" s="1086" customFormat="1">
      <c r="A567" s="1112"/>
      <c r="B567" s="1106"/>
      <c r="C567" s="1113"/>
      <c r="E567" s="1087"/>
    </row>
    <row r="568" spans="1:5" s="1086" customFormat="1">
      <c r="A568" s="1112"/>
      <c r="B568" s="1096"/>
      <c r="C568" s="1097"/>
      <c r="E568" s="1087"/>
    </row>
    <row r="569" spans="1:5" s="1086" customFormat="1">
      <c r="A569" s="1112"/>
      <c r="B569" s="1106"/>
      <c r="C569" s="1113"/>
      <c r="E569" s="1087"/>
    </row>
    <row r="570" spans="1:5" s="1086" customFormat="1">
      <c r="A570" s="1112"/>
      <c r="B570" s="1096"/>
      <c r="C570" s="1097"/>
      <c r="E570" s="1087"/>
    </row>
    <row r="571" spans="1:5" s="1086" customFormat="1" ht="14.25">
      <c r="A571" s="1083"/>
      <c r="B571" s="1108"/>
      <c r="C571" s="1105"/>
      <c r="E571" s="1087"/>
    </row>
    <row r="572" spans="1:5" s="1086" customFormat="1">
      <c r="A572" s="1083"/>
      <c r="B572" s="1094"/>
      <c r="C572" s="1113"/>
      <c r="E572" s="1087"/>
    </row>
    <row r="573" spans="1:5" s="1086" customFormat="1">
      <c r="A573" s="1083"/>
      <c r="B573" s="1106"/>
      <c r="C573" s="1113"/>
      <c r="E573" s="1087"/>
    </row>
    <row r="574" spans="1:5" s="1086" customFormat="1">
      <c r="A574" s="1083"/>
      <c r="B574" s="1096"/>
      <c r="C574" s="1097"/>
      <c r="E574" s="1087"/>
    </row>
    <row r="575" spans="1:5" s="1086" customFormat="1">
      <c r="A575" s="1083"/>
      <c r="B575" s="1096"/>
      <c r="C575" s="1097"/>
      <c r="E575" s="1087"/>
    </row>
    <row r="576" spans="1:5" s="1086" customFormat="1">
      <c r="A576" s="1083"/>
      <c r="B576" s="1096"/>
      <c r="C576" s="1097"/>
      <c r="E576" s="1087"/>
    </row>
    <row r="577" spans="1:5" s="1086" customFormat="1">
      <c r="A577" s="1083"/>
      <c r="B577" s="1096"/>
      <c r="C577" s="1097"/>
      <c r="E577" s="1087"/>
    </row>
    <row r="578" spans="1:5" s="1086" customFormat="1">
      <c r="A578" s="1083"/>
      <c r="B578" s="1096"/>
      <c r="C578" s="1097"/>
      <c r="E578" s="1087"/>
    </row>
    <row r="579" spans="1:5" s="1086" customFormat="1">
      <c r="A579" s="1083"/>
      <c r="B579" s="1096"/>
      <c r="C579" s="1097"/>
      <c r="E579" s="1087"/>
    </row>
    <row r="580" spans="1:5" s="1086" customFormat="1">
      <c r="A580" s="1083"/>
      <c r="B580" s="1096"/>
      <c r="C580" s="1097"/>
      <c r="E580" s="1087"/>
    </row>
    <row r="581" spans="1:5" s="1086" customFormat="1">
      <c r="A581" s="1083"/>
      <c r="B581" s="1096"/>
      <c r="C581" s="1097"/>
      <c r="E581" s="1087"/>
    </row>
    <row r="582" spans="1:5" s="1086" customFormat="1">
      <c r="A582" s="1083"/>
      <c r="B582" s="1096"/>
      <c r="C582" s="1097"/>
      <c r="E582" s="1087"/>
    </row>
    <row r="583" spans="1:5" s="1086" customFormat="1">
      <c r="A583" s="1083"/>
      <c r="B583" s="1096"/>
      <c r="C583" s="1097"/>
      <c r="E583" s="1087"/>
    </row>
    <row r="584" spans="1:5" s="1086" customFormat="1">
      <c r="A584" s="1083"/>
      <c r="B584" s="1096"/>
      <c r="C584" s="1097"/>
      <c r="E584" s="1087"/>
    </row>
    <row r="585" spans="1:5" s="1086" customFormat="1">
      <c r="A585" s="1083"/>
      <c r="B585" s="1096"/>
      <c r="C585" s="1097"/>
      <c r="E585" s="1087"/>
    </row>
    <row r="586" spans="1:5" s="1086" customFormat="1">
      <c r="A586" s="1083"/>
      <c r="B586" s="1096"/>
      <c r="C586" s="1097"/>
      <c r="E586" s="1087"/>
    </row>
    <row r="587" spans="1:5" s="1086" customFormat="1">
      <c r="A587" s="1083"/>
      <c r="B587" s="1106"/>
      <c r="C587" s="1113"/>
      <c r="E587" s="1087"/>
    </row>
    <row r="588" spans="1:5" s="1086" customFormat="1" ht="25.5" customHeight="1">
      <c r="A588" s="1083"/>
      <c r="B588" s="1096"/>
      <c r="C588" s="1097"/>
      <c r="E588" s="1087"/>
    </row>
    <row r="589" spans="1:5" s="1086" customFormat="1">
      <c r="A589" s="1083"/>
      <c r="B589" s="1096"/>
      <c r="C589" s="1097"/>
      <c r="E589" s="1087"/>
    </row>
    <row r="590" spans="1:5" s="1086" customFormat="1">
      <c r="A590" s="1083"/>
      <c r="B590" s="1096"/>
      <c r="C590" s="1097"/>
      <c r="E590" s="1087"/>
    </row>
    <row r="591" spans="1:5" s="1086" customFormat="1">
      <c r="A591" s="1083"/>
      <c r="B591" s="1096"/>
      <c r="C591" s="1097"/>
      <c r="E591" s="1087"/>
    </row>
    <row r="592" spans="1:5" s="1086" customFormat="1">
      <c r="A592" s="1083"/>
      <c r="B592" s="1096"/>
      <c r="C592" s="1097"/>
      <c r="E592" s="1087"/>
    </row>
    <row r="593" spans="1:5" s="1086" customFormat="1" ht="30.75" customHeight="1">
      <c r="A593" s="1083"/>
      <c r="B593" s="1096"/>
      <c r="C593" s="1097"/>
      <c r="E593" s="1087"/>
    </row>
    <row r="594" spans="1:5" s="1086" customFormat="1">
      <c r="A594" s="1083"/>
      <c r="B594" s="1096"/>
      <c r="C594" s="1097"/>
      <c r="E594" s="1087"/>
    </row>
    <row r="595" spans="1:5" s="1086" customFormat="1">
      <c r="A595" s="1083"/>
      <c r="B595" s="1096"/>
      <c r="C595" s="1097"/>
      <c r="E595" s="1087"/>
    </row>
    <row r="596" spans="1:5" s="1086" customFormat="1">
      <c r="A596" s="1083"/>
      <c r="B596" s="1096"/>
      <c r="C596" s="1097"/>
      <c r="E596" s="1087"/>
    </row>
    <row r="597" spans="1:5" s="1086" customFormat="1">
      <c r="A597" s="1083"/>
      <c r="B597" s="1096"/>
      <c r="C597" s="1097"/>
      <c r="E597" s="1087"/>
    </row>
    <row r="598" spans="1:5" s="1086" customFormat="1">
      <c r="A598" s="1083"/>
      <c r="B598" s="1096"/>
      <c r="C598" s="1097"/>
      <c r="E598" s="1087"/>
    </row>
    <row r="599" spans="1:5" s="1086" customFormat="1" ht="15" customHeight="1">
      <c r="A599" s="1083"/>
      <c r="B599" s="1096"/>
      <c r="C599" s="1097"/>
      <c r="E599" s="1087"/>
    </row>
    <row r="600" spans="1:5" s="1086" customFormat="1" ht="15" customHeight="1">
      <c r="A600" s="1083"/>
      <c r="B600" s="1096"/>
      <c r="C600" s="1097"/>
      <c r="E600" s="1087"/>
    </row>
    <row r="601" spans="1:5" s="1086" customFormat="1" ht="15" customHeight="1">
      <c r="A601" s="1083"/>
      <c r="B601" s="1096"/>
      <c r="C601" s="1097"/>
      <c r="E601" s="1087"/>
    </row>
    <row r="602" spans="1:5" s="1086" customFormat="1" ht="15" customHeight="1">
      <c r="A602" s="1083"/>
      <c r="B602" s="1096"/>
      <c r="C602" s="1097"/>
      <c r="E602" s="1087"/>
    </row>
    <row r="603" spans="1:5" s="1086" customFormat="1" ht="15" customHeight="1">
      <c r="A603" s="1083"/>
      <c r="B603" s="1094"/>
      <c r="C603" s="1113"/>
      <c r="E603" s="1087"/>
    </row>
    <row r="604" spans="1:5" s="1086" customFormat="1" ht="15" customHeight="1">
      <c r="A604" s="1083"/>
      <c r="B604" s="1106"/>
      <c r="C604" s="1113"/>
      <c r="E604" s="1087"/>
    </row>
    <row r="605" spans="1:5" s="1086" customFormat="1" ht="15" customHeight="1">
      <c r="A605" s="1112"/>
      <c r="B605" s="1096"/>
      <c r="C605" s="1097"/>
      <c r="E605" s="1087"/>
    </row>
    <row r="606" spans="1:5" s="1086" customFormat="1" ht="15" customHeight="1">
      <c r="A606" s="1083"/>
      <c r="B606" s="1096"/>
      <c r="C606" s="1097"/>
      <c r="E606" s="1087"/>
    </row>
    <row r="607" spans="1:5" s="1086" customFormat="1" ht="15" customHeight="1">
      <c r="A607" s="1112"/>
      <c r="B607" s="1096"/>
      <c r="C607" s="1097"/>
      <c r="E607" s="1087"/>
    </row>
    <row r="608" spans="1:5" s="1086" customFormat="1" ht="15" customHeight="1">
      <c r="A608" s="1083"/>
      <c r="B608" s="1096"/>
      <c r="C608" s="1097"/>
      <c r="E608" s="1087"/>
    </row>
    <row r="609" spans="1:5" s="1086" customFormat="1" ht="15" customHeight="1">
      <c r="A609" s="1112"/>
      <c r="B609" s="1096"/>
      <c r="C609" s="1097"/>
      <c r="E609" s="1087"/>
    </row>
    <row r="610" spans="1:5" s="1086" customFormat="1" ht="15" customHeight="1">
      <c r="A610" s="1083"/>
      <c r="B610" s="1096"/>
      <c r="C610" s="1097"/>
      <c r="E610" s="1087"/>
    </row>
    <row r="611" spans="1:5" s="1086" customFormat="1" ht="15" customHeight="1">
      <c r="A611" s="1112"/>
      <c r="B611" s="1096"/>
      <c r="C611" s="1097"/>
      <c r="E611" s="1087"/>
    </row>
    <row r="612" spans="1:5" s="1086" customFormat="1" ht="15" customHeight="1">
      <c r="A612" s="1083"/>
      <c r="B612" s="1096"/>
      <c r="C612" s="1097"/>
      <c r="E612" s="1087"/>
    </row>
    <row r="613" spans="1:5" s="1086" customFormat="1" ht="15" customHeight="1">
      <c r="A613" s="1112"/>
      <c r="B613" s="1096"/>
      <c r="C613" s="1097"/>
      <c r="E613" s="1087"/>
    </row>
    <row r="614" spans="1:5" s="1086" customFormat="1" ht="15" customHeight="1">
      <c r="A614" s="1083"/>
      <c r="B614" s="1096"/>
      <c r="C614" s="1097"/>
      <c r="E614" s="1087"/>
    </row>
    <row r="615" spans="1:5" s="1086" customFormat="1" ht="15" customHeight="1">
      <c r="A615" s="1112"/>
      <c r="B615" s="1096"/>
      <c r="C615" s="1097"/>
      <c r="E615" s="1087"/>
    </row>
    <row r="616" spans="1:5" s="1086" customFormat="1" ht="15" customHeight="1">
      <c r="A616" s="1083"/>
      <c r="B616" s="1096"/>
      <c r="C616" s="1097"/>
      <c r="E616" s="1087"/>
    </row>
    <row r="617" spans="1:5" s="1086" customFormat="1" ht="15" customHeight="1">
      <c r="A617" s="1112"/>
      <c r="B617" s="1096"/>
      <c r="C617" s="1097"/>
      <c r="E617" s="1087"/>
    </row>
    <row r="618" spans="1:5" s="1086" customFormat="1" ht="15" customHeight="1">
      <c r="A618" s="1083"/>
      <c r="B618" s="1096"/>
      <c r="C618" s="1097"/>
      <c r="E618" s="1087"/>
    </row>
    <row r="619" spans="1:5" s="1086" customFormat="1" ht="15" customHeight="1">
      <c r="A619" s="1112"/>
      <c r="B619" s="1096"/>
      <c r="C619" s="1097"/>
      <c r="E619" s="1087"/>
    </row>
    <row r="620" spans="1:5" s="1086" customFormat="1" ht="15" customHeight="1">
      <c r="A620" s="1083"/>
      <c r="B620" s="1096"/>
      <c r="C620" s="1097"/>
      <c r="E620" s="1087"/>
    </row>
    <row r="621" spans="1:5" s="1086" customFormat="1" ht="15" customHeight="1">
      <c r="A621" s="1112"/>
      <c r="B621" s="1096"/>
      <c r="C621" s="1097"/>
      <c r="E621" s="1087"/>
    </row>
    <row r="622" spans="1:5" s="1086" customFormat="1" ht="15" customHeight="1">
      <c r="A622" s="1083"/>
      <c r="B622" s="1096"/>
      <c r="C622" s="1097"/>
      <c r="E622" s="1087"/>
    </row>
    <row r="623" spans="1:5" s="1086" customFormat="1" ht="15" customHeight="1">
      <c r="A623" s="1112"/>
      <c r="B623" s="1096"/>
      <c r="C623" s="1097"/>
      <c r="E623" s="1087"/>
    </row>
    <row r="624" spans="1:5" s="1086" customFormat="1" ht="15" customHeight="1">
      <c r="A624" s="1112"/>
      <c r="B624" s="1106"/>
      <c r="C624" s="1113"/>
      <c r="E624" s="1087"/>
    </row>
    <row r="625" spans="1:5" s="1086" customFormat="1" ht="15" customHeight="1">
      <c r="A625" s="1112"/>
      <c r="B625" s="1096"/>
      <c r="C625" s="1097"/>
      <c r="E625" s="1087"/>
    </row>
    <row r="626" spans="1:5" s="1086" customFormat="1" ht="15" customHeight="1">
      <c r="A626" s="1112"/>
      <c r="B626" s="1096"/>
      <c r="C626" s="1097"/>
      <c r="E626" s="1087"/>
    </row>
    <row r="627" spans="1:5" s="1086" customFormat="1" ht="15" customHeight="1">
      <c r="A627" s="1112"/>
      <c r="B627" s="1096"/>
      <c r="C627" s="1097"/>
      <c r="E627" s="1087"/>
    </row>
    <row r="628" spans="1:5" s="1086" customFormat="1" ht="15" customHeight="1">
      <c r="A628" s="1112"/>
      <c r="B628" s="1096"/>
      <c r="C628" s="1097"/>
      <c r="E628" s="1087"/>
    </row>
    <row r="629" spans="1:5" s="1086" customFormat="1" ht="15" customHeight="1">
      <c r="A629" s="1112"/>
      <c r="B629" s="1096"/>
      <c r="C629" s="1097"/>
      <c r="E629" s="1087"/>
    </row>
    <row r="630" spans="1:5" s="1086" customFormat="1" ht="15" customHeight="1">
      <c r="A630" s="1112"/>
      <c r="B630" s="1096"/>
      <c r="C630" s="1097"/>
      <c r="E630" s="1087"/>
    </row>
    <row r="631" spans="1:5" s="1086" customFormat="1" ht="15" customHeight="1">
      <c r="A631" s="1083"/>
      <c r="B631" s="1114"/>
      <c r="C631" s="1085"/>
      <c r="E631" s="1087"/>
    </row>
    <row r="632" spans="1:5" s="1086" customFormat="1" ht="15" customHeight="1">
      <c r="C632" s="1115"/>
    </row>
    <row r="633" spans="1:5" s="1086" customFormat="1" ht="15" customHeight="1">
      <c r="C633" s="1115"/>
    </row>
    <row r="634" spans="1:5" s="1086" customFormat="1" ht="15" customHeight="1">
      <c r="C634" s="1115"/>
    </row>
    <row r="635" spans="1:5" s="1086" customFormat="1" ht="15" customHeight="1">
      <c r="C635" s="1115"/>
    </row>
    <row r="636" spans="1:5" s="1086" customFormat="1" ht="15" customHeight="1">
      <c r="C636" s="1115"/>
    </row>
    <row r="637" spans="1:5" s="1086" customFormat="1" ht="15" customHeight="1">
      <c r="C637" s="1115"/>
    </row>
    <row r="638" spans="1:5" s="1086" customFormat="1" ht="15" customHeight="1">
      <c r="C638" s="1115"/>
    </row>
    <row r="639" spans="1:5" s="1086" customFormat="1" ht="15" customHeight="1">
      <c r="C639" s="1115"/>
    </row>
    <row r="640" spans="1:5" s="1086" customFormat="1" ht="15" customHeight="1">
      <c r="C640" s="1115"/>
    </row>
    <row r="641" spans="3:3" s="1086" customFormat="1" ht="15" customHeight="1">
      <c r="C641" s="1115"/>
    </row>
    <row r="642" spans="3:3" s="1086" customFormat="1" ht="15" customHeight="1">
      <c r="C642" s="1115"/>
    </row>
    <row r="643" spans="3:3" s="1086" customFormat="1" ht="15" customHeight="1">
      <c r="C643" s="1115"/>
    </row>
    <row r="644" spans="3:3" s="1086" customFormat="1" ht="15" customHeight="1">
      <c r="C644" s="1115"/>
    </row>
    <row r="645" spans="3:3" s="1086" customFormat="1" ht="15" customHeight="1">
      <c r="C645" s="1115"/>
    </row>
    <row r="646" spans="3:3" s="1086" customFormat="1" ht="15" customHeight="1">
      <c r="C646" s="1115"/>
    </row>
    <row r="647" spans="3:3" s="1086" customFormat="1" ht="15" customHeight="1">
      <c r="C647" s="1115"/>
    </row>
    <row r="648" spans="3:3" s="1086" customFormat="1" ht="15" customHeight="1">
      <c r="C648" s="1115"/>
    </row>
    <row r="649" spans="3:3" s="1086" customFormat="1" ht="15" customHeight="1">
      <c r="C649" s="1115"/>
    </row>
    <row r="650" spans="3:3" s="1086" customFormat="1" ht="15" customHeight="1">
      <c r="C650" s="1115"/>
    </row>
    <row r="651" spans="3:3" s="1086" customFormat="1" ht="15" customHeight="1">
      <c r="C651" s="1115"/>
    </row>
    <row r="652" spans="3:3" s="1086" customFormat="1" ht="15" customHeight="1">
      <c r="C652" s="1115"/>
    </row>
    <row r="653" spans="3:3" s="1086" customFormat="1" ht="15" customHeight="1">
      <c r="C653" s="1115"/>
    </row>
    <row r="654" spans="3:3" s="1086" customFormat="1" ht="15" customHeight="1">
      <c r="C654" s="1115"/>
    </row>
    <row r="655" spans="3:3" s="1086" customFormat="1" ht="15" customHeight="1">
      <c r="C655" s="1115"/>
    </row>
    <row r="656" spans="3:3" s="1086" customFormat="1" ht="15" customHeight="1">
      <c r="C656" s="1115"/>
    </row>
    <row r="657" spans="3:3" s="1086" customFormat="1" ht="15" customHeight="1">
      <c r="C657" s="1115"/>
    </row>
    <row r="658" spans="3:3" s="1086" customFormat="1" ht="15" customHeight="1">
      <c r="C658" s="1115"/>
    </row>
    <row r="659" spans="3:3" s="1086" customFormat="1" ht="15" customHeight="1">
      <c r="C659" s="1115"/>
    </row>
    <row r="660" spans="3:3" s="1086" customFormat="1" ht="15" customHeight="1">
      <c r="C660" s="1115"/>
    </row>
    <row r="661" spans="3:3" s="1086" customFormat="1" ht="15" customHeight="1">
      <c r="C661" s="1115"/>
    </row>
    <row r="662" spans="3:3" s="1086" customFormat="1" ht="15" customHeight="1">
      <c r="C662" s="1115"/>
    </row>
    <row r="663" spans="3:3" s="1086" customFormat="1" ht="15" customHeight="1">
      <c r="C663" s="1115"/>
    </row>
    <row r="664" spans="3:3" s="1086" customFormat="1" ht="15" customHeight="1">
      <c r="C664" s="1115"/>
    </row>
    <row r="665" spans="3:3" s="1086" customFormat="1" ht="15" customHeight="1">
      <c r="C665" s="1115"/>
    </row>
    <row r="666" spans="3:3" s="1086" customFormat="1" ht="15" customHeight="1">
      <c r="C666" s="1115"/>
    </row>
    <row r="667" spans="3:3" s="1086" customFormat="1" ht="15" customHeight="1">
      <c r="C667" s="1115"/>
    </row>
    <row r="668" spans="3:3" s="1086" customFormat="1" ht="15" customHeight="1">
      <c r="C668" s="1115"/>
    </row>
    <row r="669" spans="3:3" s="1086" customFormat="1" ht="15" customHeight="1">
      <c r="C669" s="1115"/>
    </row>
    <row r="670" spans="3:3" s="1086" customFormat="1" ht="15" customHeight="1">
      <c r="C670" s="1115"/>
    </row>
    <row r="671" spans="3:3" s="1086" customFormat="1" ht="15" customHeight="1">
      <c r="C671" s="1115"/>
    </row>
    <row r="672" spans="3:3" s="1086" customFormat="1" ht="15" customHeight="1">
      <c r="C672" s="1115"/>
    </row>
    <row r="673" spans="3:3" s="1086" customFormat="1" ht="15" customHeight="1">
      <c r="C673" s="1115"/>
    </row>
    <row r="674" spans="3:3" s="1086" customFormat="1" ht="15" customHeight="1">
      <c r="C674" s="1115"/>
    </row>
    <row r="675" spans="3:3" s="1086" customFormat="1" ht="15" customHeight="1">
      <c r="C675" s="1115"/>
    </row>
    <row r="676" spans="3:3" s="1086" customFormat="1" ht="15" customHeight="1">
      <c r="C676" s="1115"/>
    </row>
    <row r="677" spans="3:3" s="1086" customFormat="1" ht="15" customHeight="1">
      <c r="C677" s="1115"/>
    </row>
    <row r="678" spans="3:3" s="1086" customFormat="1" ht="15" customHeight="1">
      <c r="C678" s="1115"/>
    </row>
    <row r="679" spans="3:3" s="1086" customFormat="1" ht="15" customHeight="1">
      <c r="C679" s="1115"/>
    </row>
    <row r="680" spans="3:3" s="1086" customFormat="1" ht="15" customHeight="1">
      <c r="C680" s="1115"/>
    </row>
    <row r="681" spans="3:3" s="1086" customFormat="1" ht="15" customHeight="1">
      <c r="C681" s="1115"/>
    </row>
    <row r="682" spans="3:3" s="1086" customFormat="1" ht="15" customHeight="1">
      <c r="C682" s="1115"/>
    </row>
    <row r="683" spans="3:3" s="1086" customFormat="1" ht="15" customHeight="1">
      <c r="C683" s="1115"/>
    </row>
    <row r="684" spans="3:3" s="1086" customFormat="1" ht="15" customHeight="1">
      <c r="C684" s="1115"/>
    </row>
    <row r="685" spans="3:3" s="1086" customFormat="1" ht="15" customHeight="1">
      <c r="C685" s="1115"/>
    </row>
    <row r="686" spans="3:3" s="1086" customFormat="1" ht="15" customHeight="1">
      <c r="C686" s="1115"/>
    </row>
    <row r="687" spans="3:3" s="1086" customFormat="1" ht="15" customHeight="1">
      <c r="C687" s="1115"/>
    </row>
    <row r="688" spans="3:3" s="1086" customFormat="1" ht="15" customHeight="1">
      <c r="C688" s="1115"/>
    </row>
    <row r="689" spans="3:3" s="1086" customFormat="1" ht="15" customHeight="1">
      <c r="C689" s="1115"/>
    </row>
    <row r="690" spans="3:3" s="1086" customFormat="1" ht="15" customHeight="1">
      <c r="C690" s="1115"/>
    </row>
    <row r="691" spans="3:3" s="1086" customFormat="1" ht="15" customHeight="1">
      <c r="C691" s="1115"/>
    </row>
    <row r="692" spans="3:3" s="1086" customFormat="1" ht="15" customHeight="1">
      <c r="C692" s="1115"/>
    </row>
    <row r="693" spans="3:3" s="1086" customFormat="1" ht="15" customHeight="1">
      <c r="C693" s="1115"/>
    </row>
    <row r="694" spans="3:3" s="1086" customFormat="1" ht="15" customHeight="1">
      <c r="C694" s="1115"/>
    </row>
    <row r="695" spans="3:3" s="1086" customFormat="1" ht="15" customHeight="1">
      <c r="C695" s="1115"/>
    </row>
    <row r="696" spans="3:3" s="1086" customFormat="1" ht="15" customHeight="1">
      <c r="C696" s="1115"/>
    </row>
    <row r="697" spans="3:3" s="1086" customFormat="1" ht="15" customHeight="1">
      <c r="C697" s="1115"/>
    </row>
    <row r="698" spans="3:3" s="1086" customFormat="1" ht="15" customHeight="1">
      <c r="C698" s="1115"/>
    </row>
    <row r="699" spans="3:3" s="1086" customFormat="1" ht="15" customHeight="1">
      <c r="C699" s="1115"/>
    </row>
    <row r="700" spans="3:3" s="1086" customFormat="1" ht="15" customHeight="1">
      <c r="C700" s="1115"/>
    </row>
    <row r="701" spans="3:3" s="1086" customFormat="1" ht="15" customHeight="1">
      <c r="C701" s="1115"/>
    </row>
    <row r="702" spans="3:3" s="1086" customFormat="1" ht="15" customHeight="1">
      <c r="C702" s="1115"/>
    </row>
    <row r="703" spans="3:3" s="1086" customFormat="1" ht="15" customHeight="1">
      <c r="C703" s="1115"/>
    </row>
    <row r="704" spans="3:3" s="1086" customFormat="1" ht="15" customHeight="1">
      <c r="C704" s="1115"/>
    </row>
    <row r="705" spans="3:3" s="1086" customFormat="1" ht="15" customHeight="1">
      <c r="C705" s="1115"/>
    </row>
    <row r="706" spans="3:3" s="1086" customFormat="1" ht="15" customHeight="1">
      <c r="C706" s="1115"/>
    </row>
    <row r="707" spans="3:3" s="1086" customFormat="1" ht="15" customHeight="1">
      <c r="C707" s="1115"/>
    </row>
    <row r="708" spans="3:3" s="1086" customFormat="1" ht="15" customHeight="1">
      <c r="C708" s="1115"/>
    </row>
    <row r="709" spans="3:3" s="1086" customFormat="1" ht="15" customHeight="1">
      <c r="C709" s="1115"/>
    </row>
    <row r="710" spans="3:3" s="1086" customFormat="1" ht="15" customHeight="1">
      <c r="C710" s="1115"/>
    </row>
    <row r="711" spans="3:3" s="1086" customFormat="1" ht="15" customHeight="1">
      <c r="C711" s="1115"/>
    </row>
    <row r="712" spans="3:3" s="1086" customFormat="1" ht="15" customHeight="1">
      <c r="C712" s="1115"/>
    </row>
    <row r="713" spans="3:3" s="1086" customFormat="1" ht="15" customHeight="1">
      <c r="C713" s="1115"/>
    </row>
    <row r="714" spans="3:3" s="1086" customFormat="1" ht="15" customHeight="1">
      <c r="C714" s="1115"/>
    </row>
    <row r="715" spans="3:3" s="1086" customFormat="1" ht="15" customHeight="1">
      <c r="C715" s="1115"/>
    </row>
    <row r="716" spans="3:3" s="1086" customFormat="1" ht="15" customHeight="1">
      <c r="C716" s="1115"/>
    </row>
    <row r="717" spans="3:3" s="1086" customFormat="1" ht="15" customHeight="1">
      <c r="C717" s="1115"/>
    </row>
    <row r="718" spans="3:3" s="1086" customFormat="1">
      <c r="C718" s="1115"/>
    </row>
    <row r="719" spans="3:3" s="1086" customFormat="1">
      <c r="C719" s="1115"/>
    </row>
    <row r="720" spans="3:3" s="1086" customFormat="1">
      <c r="C720" s="1115"/>
    </row>
    <row r="721" spans="3:3" s="1086" customFormat="1">
      <c r="C721" s="1115"/>
    </row>
    <row r="722" spans="3:3" s="1086" customFormat="1">
      <c r="C722" s="1115"/>
    </row>
    <row r="723" spans="3:3" s="1086" customFormat="1">
      <c r="C723" s="1115"/>
    </row>
    <row r="724" spans="3:3" s="1086" customFormat="1">
      <c r="C724" s="1115"/>
    </row>
    <row r="725" spans="3:3" s="1086" customFormat="1">
      <c r="C725" s="1115"/>
    </row>
    <row r="726" spans="3:3" s="1086" customFormat="1">
      <c r="C726" s="1115"/>
    </row>
    <row r="727" spans="3:3" s="1086" customFormat="1">
      <c r="C727" s="1115"/>
    </row>
    <row r="728" spans="3:3" s="1086" customFormat="1">
      <c r="C728" s="1115"/>
    </row>
    <row r="729" spans="3:3" s="1086" customFormat="1">
      <c r="C729" s="1115"/>
    </row>
    <row r="730" spans="3:3" s="1086" customFormat="1">
      <c r="C730" s="1115"/>
    </row>
    <row r="731" spans="3:3" s="1086" customFormat="1">
      <c r="C731" s="1115"/>
    </row>
    <row r="732" spans="3:3" s="1086" customFormat="1">
      <c r="C732" s="1115"/>
    </row>
    <row r="733" spans="3:3" s="1086" customFormat="1">
      <c r="C733" s="1115"/>
    </row>
    <row r="734" spans="3:3" s="1086" customFormat="1">
      <c r="C734" s="1115"/>
    </row>
    <row r="735" spans="3:3" s="1086" customFormat="1">
      <c r="C735" s="1115"/>
    </row>
    <row r="736" spans="3:3" s="1086" customFormat="1">
      <c r="C736" s="1115"/>
    </row>
    <row r="737" spans="3:3" s="1086" customFormat="1">
      <c r="C737" s="1115"/>
    </row>
    <row r="738" spans="3:3" s="1086" customFormat="1">
      <c r="C738" s="1115"/>
    </row>
    <row r="739" spans="3:3" s="1086" customFormat="1">
      <c r="C739" s="1115"/>
    </row>
    <row r="740" spans="3:3" s="1086" customFormat="1">
      <c r="C740" s="1115"/>
    </row>
    <row r="741" spans="3:3" s="1086" customFormat="1">
      <c r="C741" s="1115"/>
    </row>
    <row r="742" spans="3:3" s="1086" customFormat="1">
      <c r="C742" s="1115"/>
    </row>
    <row r="743" spans="3:3" s="1086" customFormat="1">
      <c r="C743" s="1115"/>
    </row>
    <row r="744" spans="3:3" s="1086" customFormat="1">
      <c r="C744" s="1115"/>
    </row>
    <row r="745" spans="3:3" s="1086" customFormat="1">
      <c r="C745" s="1115"/>
    </row>
    <row r="746" spans="3:3" s="1086" customFormat="1">
      <c r="C746" s="1115"/>
    </row>
    <row r="747" spans="3:3" s="1086" customFormat="1">
      <c r="C747" s="1115"/>
    </row>
    <row r="748" spans="3:3" s="1086" customFormat="1">
      <c r="C748" s="1115"/>
    </row>
    <row r="749" spans="3:3" s="1086" customFormat="1">
      <c r="C749" s="1115"/>
    </row>
    <row r="750" spans="3:3" s="1086" customFormat="1">
      <c r="C750" s="1115"/>
    </row>
    <row r="751" spans="3:3" s="1086" customFormat="1">
      <c r="C751" s="1115"/>
    </row>
    <row r="752" spans="3:3" s="1086" customFormat="1">
      <c r="C752" s="1115"/>
    </row>
    <row r="753" spans="3:3" s="1086" customFormat="1">
      <c r="C753" s="1115"/>
    </row>
    <row r="754" spans="3:3" s="1086" customFormat="1">
      <c r="C754" s="1115"/>
    </row>
    <row r="755" spans="3:3" s="1086" customFormat="1">
      <c r="C755" s="1115"/>
    </row>
    <row r="756" spans="3:3" s="1086" customFormat="1">
      <c r="C756" s="1115"/>
    </row>
    <row r="757" spans="3:3" s="1086" customFormat="1">
      <c r="C757" s="1115"/>
    </row>
    <row r="758" spans="3:3" s="1086" customFormat="1">
      <c r="C758" s="1115"/>
    </row>
    <row r="759" spans="3:3" s="1086" customFormat="1">
      <c r="C759" s="1115"/>
    </row>
    <row r="760" spans="3:3" s="1086" customFormat="1">
      <c r="C760" s="1115"/>
    </row>
    <row r="761" spans="3:3" s="1086" customFormat="1">
      <c r="C761" s="1115"/>
    </row>
    <row r="762" spans="3:3" s="1086" customFormat="1">
      <c r="C762" s="1115"/>
    </row>
    <row r="763" spans="3:3" s="1086" customFormat="1">
      <c r="C763" s="1115"/>
    </row>
    <row r="764" spans="3:3" s="1086" customFormat="1">
      <c r="C764" s="1115"/>
    </row>
    <row r="765" spans="3:3" s="1086" customFormat="1">
      <c r="C765" s="1115"/>
    </row>
    <row r="766" spans="3:3" s="1086" customFormat="1">
      <c r="C766" s="1115"/>
    </row>
    <row r="767" spans="3:3" s="1086" customFormat="1">
      <c r="C767" s="1115"/>
    </row>
    <row r="768" spans="3:3" s="1086" customFormat="1">
      <c r="C768" s="1115"/>
    </row>
    <row r="769" spans="3:3" s="1086" customFormat="1">
      <c r="C769" s="1115"/>
    </row>
    <row r="770" spans="3:3" s="1086" customFormat="1">
      <c r="C770" s="1115"/>
    </row>
    <row r="771" spans="3:3" s="1086" customFormat="1">
      <c r="C771" s="1115"/>
    </row>
    <row r="772" spans="3:3" s="1086" customFormat="1">
      <c r="C772" s="1115"/>
    </row>
    <row r="773" spans="3:3" s="1086" customFormat="1">
      <c r="C773" s="1115"/>
    </row>
    <row r="774" spans="3:3" s="1086" customFormat="1">
      <c r="C774" s="1115"/>
    </row>
    <row r="775" spans="3:3" s="1086" customFormat="1">
      <c r="C775" s="1115"/>
    </row>
    <row r="776" spans="3:3" s="1086" customFormat="1">
      <c r="C776" s="1115"/>
    </row>
    <row r="777" spans="3:3" s="1086" customFormat="1">
      <c r="C777" s="1115"/>
    </row>
    <row r="778" spans="3:3" s="1086" customFormat="1">
      <c r="C778" s="1115"/>
    </row>
    <row r="779" spans="3:3" s="1086" customFormat="1">
      <c r="C779" s="1115"/>
    </row>
    <row r="780" spans="3:3" s="1086" customFormat="1">
      <c r="C780" s="1115"/>
    </row>
    <row r="781" spans="3:3" s="1086" customFormat="1">
      <c r="C781" s="1115"/>
    </row>
    <row r="782" spans="3:3" s="1086" customFormat="1">
      <c r="C782" s="1115"/>
    </row>
    <row r="783" spans="3:3" s="1086" customFormat="1">
      <c r="C783" s="1115"/>
    </row>
    <row r="784" spans="3:3" s="1086" customFormat="1">
      <c r="C784" s="1115"/>
    </row>
    <row r="785" spans="3:3" s="1086" customFormat="1">
      <c r="C785" s="1115"/>
    </row>
    <row r="786" spans="3:3" s="1086" customFormat="1">
      <c r="C786" s="1115"/>
    </row>
    <row r="787" spans="3:3" s="1086" customFormat="1">
      <c r="C787" s="1115"/>
    </row>
    <row r="788" spans="3:3" s="1086" customFormat="1">
      <c r="C788" s="1115"/>
    </row>
    <row r="789" spans="3:3" s="1086" customFormat="1">
      <c r="C789" s="1115"/>
    </row>
    <row r="790" spans="3:3" s="1086" customFormat="1">
      <c r="C790" s="1115"/>
    </row>
    <row r="791" spans="3:3" s="1086" customFormat="1">
      <c r="C791" s="1115"/>
    </row>
    <row r="792" spans="3:3" s="1086" customFormat="1">
      <c r="C792" s="1115"/>
    </row>
    <row r="793" spans="3:3" s="1086" customFormat="1">
      <c r="C793" s="1115"/>
    </row>
    <row r="794" spans="3:3" s="1086" customFormat="1">
      <c r="C794" s="1115"/>
    </row>
    <row r="795" spans="3:3" s="1086" customFormat="1">
      <c r="C795" s="1115"/>
    </row>
    <row r="796" spans="3:3" s="1086" customFormat="1">
      <c r="C796" s="1115"/>
    </row>
    <row r="797" spans="3:3" s="1086" customFormat="1">
      <c r="C797" s="1115"/>
    </row>
    <row r="798" spans="3:3" s="1086" customFormat="1">
      <c r="C798" s="1115"/>
    </row>
    <row r="799" spans="3:3" s="1086" customFormat="1">
      <c r="C799" s="1115"/>
    </row>
    <row r="800" spans="3:3" s="1086" customFormat="1">
      <c r="C800" s="1115"/>
    </row>
    <row r="801" spans="3:3" s="1086" customFormat="1">
      <c r="C801" s="1115"/>
    </row>
    <row r="802" spans="3:3" s="1086" customFormat="1">
      <c r="C802" s="1115"/>
    </row>
    <row r="803" spans="3:3" s="1086" customFormat="1">
      <c r="C803" s="1115"/>
    </row>
    <row r="804" spans="3:3" s="1086" customFormat="1">
      <c r="C804" s="1115"/>
    </row>
    <row r="805" spans="3:3" s="1086" customFormat="1">
      <c r="C805" s="1115"/>
    </row>
    <row r="806" spans="3:3" s="1086" customFormat="1">
      <c r="C806" s="1115"/>
    </row>
    <row r="807" spans="3:3" s="1086" customFormat="1">
      <c r="C807" s="1115"/>
    </row>
    <row r="808" spans="3:3" s="1086" customFormat="1">
      <c r="C808" s="1115"/>
    </row>
    <row r="809" spans="3:3" s="1086" customFormat="1">
      <c r="C809" s="1115"/>
    </row>
    <row r="810" spans="3:3" s="1086" customFormat="1">
      <c r="C810" s="1115"/>
    </row>
    <row r="811" spans="3:3" s="1086" customFormat="1">
      <c r="C811" s="1115"/>
    </row>
    <row r="812" spans="3:3" s="1086" customFormat="1">
      <c r="C812" s="1115"/>
    </row>
    <row r="813" spans="3:3" s="1086" customFormat="1">
      <c r="C813" s="1115"/>
    </row>
    <row r="814" spans="3:3" s="1086" customFormat="1">
      <c r="C814" s="1115"/>
    </row>
    <row r="815" spans="3:3" s="1086" customFormat="1">
      <c r="C815" s="1115"/>
    </row>
    <row r="816" spans="3:3" s="1086" customFormat="1">
      <c r="C816" s="1115"/>
    </row>
    <row r="817" spans="3:3" s="1086" customFormat="1">
      <c r="C817" s="1115"/>
    </row>
    <row r="818" spans="3:3" s="1086" customFormat="1">
      <c r="C818" s="1115"/>
    </row>
    <row r="819" spans="3:3" s="1086" customFormat="1">
      <c r="C819" s="1115"/>
    </row>
    <row r="820" spans="3:3" s="1086" customFormat="1">
      <c r="C820" s="1115"/>
    </row>
    <row r="821" spans="3:3" s="1086" customFormat="1">
      <c r="C821" s="1115"/>
    </row>
    <row r="822" spans="3:3" s="1086" customFormat="1">
      <c r="C822" s="1115"/>
    </row>
    <row r="823" spans="3:3" s="1086" customFormat="1">
      <c r="C823" s="1115"/>
    </row>
    <row r="824" spans="3:3" s="1086" customFormat="1">
      <c r="C824" s="1115"/>
    </row>
    <row r="825" spans="3:3" s="1086" customFormat="1">
      <c r="C825" s="1115"/>
    </row>
    <row r="826" spans="3:3" s="1086" customFormat="1">
      <c r="C826" s="1115"/>
    </row>
    <row r="827" spans="3:3" s="1086" customFormat="1">
      <c r="C827" s="1115"/>
    </row>
    <row r="828" spans="3:3" s="1086" customFormat="1">
      <c r="C828" s="1115"/>
    </row>
    <row r="829" spans="3:3" s="1086" customFormat="1">
      <c r="C829" s="1115"/>
    </row>
    <row r="830" spans="3:3" s="1086" customFormat="1">
      <c r="C830" s="1115"/>
    </row>
    <row r="831" spans="3:3" s="1086" customFormat="1">
      <c r="C831" s="1115"/>
    </row>
    <row r="832" spans="3:3" s="1086" customFormat="1">
      <c r="C832" s="1115"/>
    </row>
    <row r="833" spans="3:3" s="1086" customFormat="1">
      <c r="C833" s="1115"/>
    </row>
    <row r="834" spans="3:3" s="1086" customFormat="1">
      <c r="C834" s="1115"/>
    </row>
    <row r="835" spans="3:3" s="1086" customFormat="1">
      <c r="C835" s="1115"/>
    </row>
    <row r="836" spans="3:3" s="1086" customFormat="1">
      <c r="C836" s="1115"/>
    </row>
    <row r="837" spans="3:3" s="1086" customFormat="1">
      <c r="C837" s="1115"/>
    </row>
    <row r="838" spans="3:3" s="1086" customFormat="1">
      <c r="C838" s="1115"/>
    </row>
    <row r="839" spans="3:3" s="1086" customFormat="1">
      <c r="C839" s="1115"/>
    </row>
    <row r="840" spans="3:3" s="1086" customFormat="1">
      <c r="C840" s="1115"/>
    </row>
    <row r="841" spans="3:3" s="1086" customFormat="1">
      <c r="C841" s="1115"/>
    </row>
    <row r="842" spans="3:3" s="1086" customFormat="1">
      <c r="C842" s="1115"/>
    </row>
    <row r="843" spans="3:3" s="1086" customFormat="1">
      <c r="C843" s="1115"/>
    </row>
    <row r="844" spans="3:3" s="1086" customFormat="1">
      <c r="C844" s="1115"/>
    </row>
    <row r="845" spans="3:3" s="1086" customFormat="1">
      <c r="C845" s="1115"/>
    </row>
    <row r="846" spans="3:3" s="1086" customFormat="1">
      <c r="C846" s="1115"/>
    </row>
    <row r="847" spans="3:3" s="1086" customFormat="1">
      <c r="C847" s="1115"/>
    </row>
    <row r="848" spans="3:3" s="1086" customFormat="1">
      <c r="C848" s="1115"/>
    </row>
    <row r="849" spans="3:3" s="1086" customFormat="1">
      <c r="C849" s="1115"/>
    </row>
    <row r="850" spans="3:3" s="1086" customFormat="1">
      <c r="C850" s="1115"/>
    </row>
    <row r="851" spans="3:3" s="1086" customFormat="1">
      <c r="C851" s="1115"/>
    </row>
    <row r="852" spans="3:3" s="1086" customFormat="1">
      <c r="C852" s="1115"/>
    </row>
    <row r="853" spans="3:3" s="1086" customFormat="1">
      <c r="C853" s="1115"/>
    </row>
    <row r="854" spans="3:3" s="1086" customFormat="1">
      <c r="C854" s="1115"/>
    </row>
    <row r="855" spans="3:3" s="1086" customFormat="1">
      <c r="C855" s="1115"/>
    </row>
    <row r="856" spans="3:3" s="1086" customFormat="1">
      <c r="C856" s="1115"/>
    </row>
    <row r="857" spans="3:3" s="1086" customFormat="1">
      <c r="C857" s="1115"/>
    </row>
    <row r="858" spans="3:3" s="1086" customFormat="1">
      <c r="C858" s="1115"/>
    </row>
    <row r="859" spans="3:3" s="1086" customFormat="1">
      <c r="C859" s="1115"/>
    </row>
    <row r="860" spans="3:3" s="1086" customFormat="1">
      <c r="C860" s="1115"/>
    </row>
    <row r="861" spans="3:3" s="1086" customFormat="1">
      <c r="C861" s="1115"/>
    </row>
    <row r="862" spans="3:3" s="1086" customFormat="1">
      <c r="C862" s="1115"/>
    </row>
    <row r="863" spans="3:3" s="1086" customFormat="1">
      <c r="C863" s="1115"/>
    </row>
    <row r="864" spans="3:3" s="1086" customFormat="1">
      <c r="C864" s="1115"/>
    </row>
    <row r="865" spans="3:3" s="1086" customFormat="1">
      <c r="C865" s="1115"/>
    </row>
    <row r="866" spans="3:3" s="1086" customFormat="1">
      <c r="C866" s="1115"/>
    </row>
    <row r="867" spans="3:3" s="1086" customFormat="1">
      <c r="C867" s="1115"/>
    </row>
    <row r="868" spans="3:3" s="1086" customFormat="1">
      <c r="C868" s="1115"/>
    </row>
    <row r="869" spans="3:3" s="1086" customFormat="1">
      <c r="C869" s="1115"/>
    </row>
    <row r="870" spans="3:3" s="1086" customFormat="1">
      <c r="C870" s="1115"/>
    </row>
    <row r="871" spans="3:3" s="1086" customFormat="1">
      <c r="C871" s="1115"/>
    </row>
    <row r="872" spans="3:3" s="1086" customFormat="1">
      <c r="C872" s="1115"/>
    </row>
    <row r="873" spans="3:3" s="1086" customFormat="1">
      <c r="C873" s="1115"/>
    </row>
    <row r="874" spans="3:3" s="1086" customFormat="1">
      <c r="C874" s="1115"/>
    </row>
    <row r="875" spans="3:3" s="1086" customFormat="1">
      <c r="C875" s="1115"/>
    </row>
    <row r="876" spans="3:3" s="1086" customFormat="1">
      <c r="C876" s="1115"/>
    </row>
    <row r="877" spans="3:3" s="1086" customFormat="1">
      <c r="C877" s="1115"/>
    </row>
    <row r="878" spans="3:3" s="1086" customFormat="1">
      <c r="C878" s="1115"/>
    </row>
    <row r="879" spans="3:3" s="1086" customFormat="1">
      <c r="C879" s="1115"/>
    </row>
    <row r="880" spans="3:3" s="1086" customFormat="1">
      <c r="C880" s="1115"/>
    </row>
    <row r="881" spans="3:3" s="1086" customFormat="1">
      <c r="C881" s="1115"/>
    </row>
    <row r="882" spans="3:3" s="1086" customFormat="1">
      <c r="C882" s="1115"/>
    </row>
    <row r="883" spans="3:3" s="1086" customFormat="1">
      <c r="C883" s="1115"/>
    </row>
    <row r="884" spans="3:3" s="1086" customFormat="1">
      <c r="C884" s="1115"/>
    </row>
    <row r="885" spans="3:3" s="1086" customFormat="1">
      <c r="C885" s="1115"/>
    </row>
    <row r="886" spans="3:3" s="1086" customFormat="1">
      <c r="C886" s="1115"/>
    </row>
    <row r="887" spans="3:3" s="1086" customFormat="1">
      <c r="C887" s="1115"/>
    </row>
    <row r="888" spans="3:3" s="1086" customFormat="1">
      <c r="C888" s="1115"/>
    </row>
    <row r="889" spans="3:3" s="1086" customFormat="1">
      <c r="C889" s="1115"/>
    </row>
    <row r="890" spans="3:3" s="1086" customFormat="1">
      <c r="C890" s="1115"/>
    </row>
    <row r="891" spans="3:3" s="1086" customFormat="1">
      <c r="C891" s="1115"/>
    </row>
    <row r="892" spans="3:3" s="1086" customFormat="1">
      <c r="C892" s="1115"/>
    </row>
    <row r="893" spans="3:3" s="1086" customFormat="1">
      <c r="C893" s="1115"/>
    </row>
    <row r="894" spans="3:3" s="1086" customFormat="1">
      <c r="C894" s="1115"/>
    </row>
    <row r="895" spans="3:3" s="1086" customFormat="1">
      <c r="C895" s="1115"/>
    </row>
    <row r="896" spans="3:3" s="1086" customFormat="1">
      <c r="C896" s="1115"/>
    </row>
    <row r="897" spans="3:3" s="1086" customFormat="1">
      <c r="C897" s="1115"/>
    </row>
    <row r="898" spans="3:3" s="1086" customFormat="1">
      <c r="C898" s="1115"/>
    </row>
    <row r="899" spans="3:3" s="1086" customFormat="1">
      <c r="C899" s="1115"/>
    </row>
    <row r="900" spans="3:3" s="1086" customFormat="1">
      <c r="C900" s="1115"/>
    </row>
    <row r="901" spans="3:3" s="1086" customFormat="1">
      <c r="C901" s="1115"/>
    </row>
    <row r="902" spans="3:3" s="1086" customFormat="1">
      <c r="C902" s="1115"/>
    </row>
    <row r="903" spans="3:3" s="1086" customFormat="1">
      <c r="C903" s="1115"/>
    </row>
    <row r="904" spans="3:3" s="1086" customFormat="1">
      <c r="C904" s="1115"/>
    </row>
    <row r="905" spans="3:3" s="1086" customFormat="1">
      <c r="C905" s="1115"/>
    </row>
    <row r="906" spans="3:3" s="1086" customFormat="1">
      <c r="C906" s="1115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K311"/>
  <sheetViews>
    <sheetView topLeftCell="A3" zoomScale="130" workbookViewId="0">
      <selection activeCell="G11" sqref="G1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4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4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4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4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4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4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4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4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4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4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4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4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4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4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4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4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4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4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4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4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4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4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4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4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4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4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4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4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4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4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4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4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4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4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4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4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4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4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4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4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4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4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4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4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4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4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4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4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4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4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4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4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4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4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4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4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4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4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4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4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4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4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4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4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1565" t="s">
        <v>671</v>
      </c>
      <c r="B1" s="1565"/>
      <c r="C1" s="1565"/>
      <c r="D1" s="1565"/>
      <c r="E1" s="1565"/>
      <c r="F1" s="1565"/>
      <c r="G1" s="1565"/>
      <c r="H1" s="1565"/>
    </row>
    <row r="2" spans="1:11" s="562" customFormat="1" ht="36" customHeight="1">
      <c r="A2" s="1566" t="s">
        <v>672</v>
      </c>
      <c r="B2" s="1566"/>
      <c r="C2" s="1566"/>
      <c r="D2" s="1566"/>
      <c r="E2" s="1566"/>
      <c r="F2" s="1566"/>
      <c r="G2" s="1566"/>
      <c r="H2" s="1566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904" t="s">
        <v>168</v>
      </c>
      <c r="H4" s="904"/>
    </row>
    <row r="5" spans="1:11" s="569" customFormat="1" ht="15.75" customHeight="1">
      <c r="A5" s="1559" t="s">
        <v>169</v>
      </c>
      <c r="B5" s="1567" t="s">
        <v>170</v>
      </c>
      <c r="C5" s="1569" t="s">
        <v>171</v>
      </c>
      <c r="D5" s="1571" t="s">
        <v>172</v>
      </c>
      <c r="E5" s="1573" t="s">
        <v>173</v>
      </c>
      <c r="F5" s="1575" t="s">
        <v>674</v>
      </c>
      <c r="G5" s="1576" t="s">
        <v>675</v>
      </c>
      <c r="H5" s="1576"/>
    </row>
    <row r="6" spans="1:11" s="572" customFormat="1" ht="43.5" customHeight="1" thickBot="1">
      <c r="A6" s="1560"/>
      <c r="B6" s="1568"/>
      <c r="C6" s="1570"/>
      <c r="D6" s="1572"/>
      <c r="E6" s="1574"/>
      <c r="F6" s="1575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G8+H8-[3]ekamut!F124</f>
        <v>2362870.3292999999</v>
      </c>
      <c r="G8" s="506">
        <f>G9+G44+G62+G88+G141+G161+G181+G210+G240+G271+G303</f>
        <v>1049372.6302999998</v>
      </c>
      <c r="H8" s="920">
        <f>H9+H44+H62+H88+H141+H161+H181+H210+H240+H271+H303</f>
        <v>1413497.699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331082.03029999998</v>
      </c>
      <c r="G9" s="544">
        <f>G11+G16+G20+G25+G28+G31+G34+G37</f>
        <v>317532.03029999998</v>
      </c>
      <c r="H9" s="523">
        <f>H11+H16+H20+H25+H28+H31+H34+H37</f>
        <v>13550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248293.7303</v>
      </c>
      <c r="G11" s="592">
        <f>G13+G14+G15</f>
        <v>245293.7303</v>
      </c>
      <c r="H11" s="593">
        <f>H13+H14+H15</f>
        <v>3000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95">
        <f>G13+H13</f>
        <v>248293.7303</v>
      </c>
      <c r="G13" s="589">
        <f>[3]aparat!F32</f>
        <v>245293.7303</v>
      </c>
      <c r="H13" s="595">
        <f>[3]aparat!F149</f>
        <v>3000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95">
        <f>G14+H14</f>
        <v>0</v>
      </c>
      <c r="G14" s="595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95">
        <f>G15+H15</f>
        <v>0</v>
      </c>
      <c r="G15" s="595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95">
        <f>G16+H16</f>
        <v>0</v>
      </c>
      <c r="G16" s="595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3"/>
      <c r="G17" s="593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95">
        <f>G18+H18</f>
        <v>0</v>
      </c>
      <c r="G18" s="595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95">
        <f>G19+H19</f>
        <v>0</v>
      </c>
      <c r="G19" s="595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95">
        <f>G20+H20</f>
        <v>4155</v>
      </c>
      <c r="G20" s="595">
        <f>G22+G23+G24</f>
        <v>4155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3"/>
      <c r="G21" s="593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95">
        <f>G22+H22</f>
        <v>0</v>
      </c>
      <c r="G22" s="595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95">
        <f>G23+H23</f>
        <v>0</v>
      </c>
      <c r="G23" s="595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95">
        <f>G24+H24</f>
        <v>4155</v>
      </c>
      <c r="G24" s="595">
        <f>'[3]zags '!F32+'[3]վեկտոր պլյուս'!F32</f>
        <v>4155</v>
      </c>
      <c r="H24" s="595">
        <f>'[3]zags '!F150+'[3]վեկտոր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95">
        <f>G25+H25</f>
        <v>0</v>
      </c>
      <c r="G25" s="595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3"/>
      <c r="G26" s="593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95">
        <f>G27+H27</f>
        <v>0</v>
      </c>
      <c r="G27" s="595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95">
        <f>G28+H28</f>
        <v>0</v>
      </c>
      <c r="G28" s="595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3"/>
      <c r="G29" s="593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95">
        <f>G30+H30</f>
        <v>0</v>
      </c>
      <c r="G30" s="595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78633.299999999988</v>
      </c>
      <c r="G31" s="595">
        <f>G33</f>
        <v>68083.299999999988</v>
      </c>
      <c r="H31" s="595">
        <f>H33</f>
        <v>10550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78633.299999999988</v>
      </c>
      <c r="G33" s="595">
        <f>[3]turq!F32</f>
        <v>68083.299999999988</v>
      </c>
      <c r="H33" s="595">
        <f>[3]turq!F150</f>
        <v>10550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95">
        <f>G34+H34</f>
        <v>0</v>
      </c>
      <c r="G34" s="595">
        <f>G36</f>
        <v>0</v>
      </c>
      <c r="H34" s="595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3"/>
      <c r="G35" s="593"/>
      <c r="H35" s="593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95">
        <f>G36+H36</f>
        <v>0</v>
      </c>
      <c r="G36" s="595"/>
      <c r="H36" s="595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95">
        <f>G37+H37</f>
        <v>0</v>
      </c>
      <c r="G37" s="595">
        <f>G39</f>
        <v>0</v>
      </c>
      <c r="H37" s="595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3"/>
      <c r="G38" s="593"/>
      <c r="H38" s="593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95">
        <f>G39+H39</f>
        <v>0</v>
      </c>
      <c r="G39" s="595"/>
      <c r="H39" s="595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95"/>
      <c r="G40" s="595"/>
      <c r="H40" s="595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95"/>
      <c r="G41" s="595"/>
      <c r="H41" s="595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95"/>
      <c r="G42" s="595"/>
      <c r="H42" s="595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95"/>
      <c r="G43" s="595"/>
      <c r="H43" s="595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23">
        <f>G44+H44</f>
        <v>0</v>
      </c>
      <c r="G44" s="523">
        <f>G46+G49+G52+G55+G59</f>
        <v>0</v>
      </c>
      <c r="H44" s="523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95"/>
      <c r="G45" s="595"/>
      <c r="H45" s="595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95">
        <f>G46+H46</f>
        <v>0</v>
      </c>
      <c r="G46" s="595">
        <f>G48</f>
        <v>0</v>
      </c>
      <c r="H46" s="595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3"/>
      <c r="G47" s="593"/>
      <c r="H47" s="593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95">
        <f>G48+H48</f>
        <v>0</v>
      </c>
      <c r="G48" s="595"/>
      <c r="H48" s="595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95">
        <f>G49+H49</f>
        <v>0</v>
      </c>
      <c r="G49" s="595">
        <f>G51</f>
        <v>0</v>
      </c>
      <c r="H49" s="595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3"/>
      <c r="G50" s="593"/>
      <c r="H50" s="593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95">
        <f>G51+H51</f>
        <v>0</v>
      </c>
      <c r="G51" s="595"/>
      <c r="H51" s="595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95">
        <f>G52+H52</f>
        <v>0</v>
      </c>
      <c r="G52" s="595">
        <f>G54</f>
        <v>0</v>
      </c>
      <c r="H52" s="595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3"/>
      <c r="G53" s="593"/>
      <c r="H53" s="593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95">
        <f>G54+H54</f>
        <v>0</v>
      </c>
      <c r="G54" s="595"/>
      <c r="H54" s="595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95">
        <f>G55+H55</f>
        <v>0</v>
      </c>
      <c r="G55" s="595">
        <f>G57</f>
        <v>0</v>
      </c>
      <c r="H55" s="595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3"/>
      <c r="G56" s="593"/>
      <c r="H56" s="593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95">
        <f>G57+H57</f>
        <v>0</v>
      </c>
      <c r="G57" s="595"/>
      <c r="H57" s="595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3"/>
      <c r="G58" s="593"/>
      <c r="H58" s="593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95">
        <f>G59+H59</f>
        <v>0</v>
      </c>
      <c r="G59" s="595">
        <f>G61</f>
        <v>0</v>
      </c>
      <c r="H59" s="595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3"/>
      <c r="G60" s="593"/>
      <c r="H60" s="593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95">
        <f>G61+H61</f>
        <v>0</v>
      </c>
      <c r="G61" s="595"/>
      <c r="H61" s="595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23">
        <f>G62+H62</f>
        <v>0</v>
      </c>
      <c r="G62" s="523">
        <f>G64+G69+G72+G76+G79+G82+G85</f>
        <v>0</v>
      </c>
      <c r="H62" s="523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95"/>
      <c r="G63" s="595"/>
      <c r="H63" s="595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95">
        <f>G64+H64</f>
        <v>0</v>
      </c>
      <c r="G64" s="595">
        <f>G66+G67+G68</f>
        <v>0</v>
      </c>
      <c r="H64" s="595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3"/>
      <c r="G65" s="593"/>
      <c r="H65" s="593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95">
        <f>G66+H66</f>
        <v>0</v>
      </c>
      <c r="G66" s="595"/>
      <c r="H66" s="595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95">
        <f>G67+H67</f>
        <v>0</v>
      </c>
      <c r="G67" s="595"/>
      <c r="H67" s="595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95">
        <f>G68+H68</f>
        <v>0</v>
      </c>
      <c r="G68" s="595"/>
      <c r="H68" s="595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95">
        <f>G69+H69</f>
        <v>0</v>
      </c>
      <c r="G69" s="595">
        <f>G71</f>
        <v>0</v>
      </c>
      <c r="H69" s="595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3"/>
      <c r="G70" s="593"/>
      <c r="H70" s="593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95">
        <f>G71+H71</f>
        <v>0</v>
      </c>
      <c r="G71" s="595"/>
      <c r="H71" s="595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95">
        <f>G72+H72</f>
        <v>0</v>
      </c>
      <c r="G72" s="595">
        <f>G74+G75</f>
        <v>0</v>
      </c>
      <c r="H72" s="595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3"/>
      <c r="G73" s="593"/>
      <c r="H73" s="593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95">
        <f>G74+H74</f>
        <v>0</v>
      </c>
      <c r="G74" s="595"/>
      <c r="H74" s="595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95">
        <f>G75+H75</f>
        <v>0</v>
      </c>
      <c r="G75" s="595"/>
      <c r="H75" s="595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95">
        <f>G76+H76</f>
        <v>0</v>
      </c>
      <c r="G76" s="595">
        <f>G78</f>
        <v>0</v>
      </c>
      <c r="H76" s="595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3"/>
      <c r="G77" s="593"/>
      <c r="H77" s="593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95">
        <f>G78+H78</f>
        <v>0</v>
      </c>
      <c r="G78" s="595"/>
      <c r="H78" s="595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95">
        <f>G79+H79</f>
        <v>0</v>
      </c>
      <c r="G79" s="595">
        <f>G81</f>
        <v>0</v>
      </c>
      <c r="H79" s="595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3"/>
      <c r="G80" s="593"/>
      <c r="H80" s="593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95">
        <f>G81+H81</f>
        <v>0</v>
      </c>
      <c r="G81" s="595"/>
      <c r="H81" s="595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95">
        <f>G82+H82</f>
        <v>0</v>
      </c>
      <c r="G82" s="595">
        <f>G84</f>
        <v>0</v>
      </c>
      <c r="H82" s="595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3"/>
      <c r="G83" s="593"/>
      <c r="H83" s="593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95">
        <f>G84+H84</f>
        <v>0</v>
      </c>
      <c r="G84" s="595"/>
      <c r="H84" s="595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95">
        <f>G85+H85</f>
        <v>0</v>
      </c>
      <c r="G85" s="595">
        <f>G87</f>
        <v>0</v>
      </c>
      <c r="H85" s="595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3"/>
      <c r="G86" s="593"/>
      <c r="H86" s="593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95">
        <f>G87+H87</f>
        <v>0</v>
      </c>
      <c r="G87" s="595"/>
      <c r="H87" s="595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23">
        <f>G88+H88</f>
        <v>489850.43400000001</v>
      </c>
      <c r="G88" s="523">
        <f>G90+G94+G100+G108+G113+G120+G123+G129+G138</f>
        <v>33026</v>
      </c>
      <c r="H88" s="523">
        <f>H90+H94+H100+H108+H113+H120+H123+H129+H138</f>
        <v>456824.43400000001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936</v>
      </c>
      <c r="G94" s="595">
        <f>G96+G97+G98+G99</f>
        <v>936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936</v>
      </c>
      <c r="G96" s="595">
        <f>[3]gjuxatntes!F33</f>
        <v>936</v>
      </c>
      <c r="H96" s="595">
        <f>[3]gjuxatntes!F151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95">
        <f t="shared" ref="F97:F108" si="0">G97+H97</f>
        <v>0</v>
      </c>
      <c r="G97" s="595"/>
      <c r="H97" s="595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95">
        <f t="shared" si="0"/>
        <v>0</v>
      </c>
      <c r="G98" s="595"/>
      <c r="H98" s="595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95">
        <f t="shared" si="0"/>
        <v>0</v>
      </c>
      <c r="G99" s="595"/>
      <c r="H99" s="595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95">
        <f t="shared" si="0"/>
        <v>0</v>
      </c>
      <c r="G100" s="595">
        <f>G102+G103+G104+G105+G106+G107</f>
        <v>0</v>
      </c>
      <c r="H100" s="595">
        <f>H102+H103+H104+H105+H106+H107</f>
        <v>0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3"/>
      <c r="G101" s="593"/>
      <c r="H101" s="593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95">
        <f t="shared" si="0"/>
        <v>0</v>
      </c>
      <c r="G102" s="595"/>
      <c r="H102" s="595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95">
        <f t="shared" si="0"/>
        <v>0</v>
      </c>
      <c r="G103" s="595"/>
      <c r="H103" s="595">
        <f>[3]gazafikacum!F135</f>
        <v>0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95">
        <f t="shared" si="0"/>
        <v>0</v>
      </c>
      <c r="G104" s="595"/>
      <c r="H104" s="595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95">
        <f t="shared" si="0"/>
        <v>0</v>
      </c>
      <c r="G105" s="595"/>
      <c r="H105" s="595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95">
        <f t="shared" si="0"/>
        <v>0</v>
      </c>
      <c r="G106" s="595"/>
      <c r="H106" s="595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95">
        <f t="shared" si="0"/>
        <v>0</v>
      </c>
      <c r="G107" s="595"/>
      <c r="H107" s="595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95">
        <f t="shared" si="0"/>
        <v>0</v>
      </c>
      <c r="G108" s="595">
        <f>G110+G111+G112</f>
        <v>0</v>
      </c>
      <c r="H108" s="595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3"/>
      <c r="G109" s="593"/>
      <c r="H109" s="593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95">
        <f>G110+H110</f>
        <v>0</v>
      </c>
      <c r="G110" s="595"/>
      <c r="H110" s="595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95">
        <f t="shared" ref="F111:F120" si="1">G111+H111</f>
        <v>0</v>
      </c>
      <c r="G111" s="595"/>
      <c r="H111" s="595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95">
        <f t="shared" si="1"/>
        <v>0</v>
      </c>
      <c r="G112" s="595"/>
      <c r="H112" s="595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95">
        <f t="shared" si="1"/>
        <v>788914.43400000001</v>
      </c>
      <c r="G113" s="595">
        <f>G115+G116+G117+G118+G119</f>
        <v>32090</v>
      </c>
      <c r="H113" s="595">
        <f>H115+H116+H117+H118+H119</f>
        <v>756824.43400000001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3"/>
      <c r="G114" s="593"/>
      <c r="H114" s="593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95">
        <f t="shared" si="1"/>
        <v>788914.43400000001</v>
      </c>
      <c r="G115" s="595">
        <f>'[3]chanap transp'!F32</f>
        <v>32090</v>
      </c>
      <c r="H115" s="595">
        <f>'[3]chanap transp'!F150</f>
        <v>756824.43400000001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95">
        <f t="shared" si="1"/>
        <v>0</v>
      </c>
      <c r="G116" s="595"/>
      <c r="H116" s="595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95">
        <f t="shared" si="1"/>
        <v>0</v>
      </c>
      <c r="G117" s="595"/>
      <c r="H117" s="595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95">
        <f t="shared" si="1"/>
        <v>0</v>
      </c>
      <c r="G118" s="595"/>
      <c r="H118" s="595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95">
        <f t="shared" si="1"/>
        <v>0</v>
      </c>
      <c r="G119" s="595"/>
      <c r="H119" s="595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95">
        <f t="shared" si="1"/>
        <v>0</v>
      </c>
      <c r="G120" s="595">
        <f>G122</f>
        <v>0</v>
      </c>
      <c r="H120" s="595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3"/>
      <c r="G121" s="593"/>
      <c r="H121" s="593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95">
        <f>G122+H122</f>
        <v>0</v>
      </c>
      <c r="G122" s="595"/>
      <c r="H122" s="595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95">
        <f>G123+H123</f>
        <v>0</v>
      </c>
      <c r="G123" s="595">
        <f>G125+G126+G127+G128</f>
        <v>0</v>
      </c>
      <c r="H123" s="595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3"/>
      <c r="G124" s="593"/>
      <c r="H124" s="593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95">
        <f>G125+H125</f>
        <v>0</v>
      </c>
      <c r="G125" s="595"/>
      <c r="H125" s="595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95">
        <f t="shared" ref="F126:F138" si="2">G126+H126</f>
        <v>0</v>
      </c>
      <c r="G126" s="595"/>
      <c r="H126" s="595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95">
        <f t="shared" si="2"/>
        <v>0</v>
      </c>
      <c r="G127" s="595"/>
      <c r="H127" s="595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95">
        <f t="shared" si="2"/>
        <v>0</v>
      </c>
      <c r="G128" s="595"/>
      <c r="H128" s="595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'[3]transp nax'!F32</f>
        <v>0</v>
      </c>
      <c r="H135" s="595">
        <f>'[3]transp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'[3]ajl nax'!F32</f>
        <v>0</v>
      </c>
      <c r="H137" s="595">
        <f>'[3]ajl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-300000</v>
      </c>
      <c r="G138" s="595">
        <f>G140</f>
        <v>0</v>
      </c>
      <c r="H138" s="595">
        <f>H140</f>
        <v>-300000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-300000</v>
      </c>
      <c r="G140" s="595">
        <f>'[3]tntes harab'!F35</f>
        <v>0</v>
      </c>
      <c r="H140" s="595">
        <f>'[3]tntes harab'!F153</f>
        <v>-300000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126576.1</v>
      </c>
      <c r="G141" s="523">
        <f>G143+G146+G149+G152+G155+G158</f>
        <v>102576.1</v>
      </c>
      <c r="H141" s="523">
        <f>H143+H146+H149+H152+H155+H158</f>
        <v>24000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100937.1</v>
      </c>
      <c r="G143" s="595">
        <f>G145</f>
        <v>91937.1</v>
      </c>
      <c r="H143" s="595">
        <f>H145</f>
        <v>9000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100937.1</v>
      </c>
      <c r="G145" s="595">
        <f>[3]axb!F32</f>
        <v>91937.1</v>
      </c>
      <c r="H145" s="595">
        <f>[3]axb!F150</f>
        <v>9000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25639</v>
      </c>
      <c r="G158" s="595">
        <f>G160</f>
        <v>10639</v>
      </c>
      <c r="H158" s="595">
        <f>H160</f>
        <v>15000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25639</v>
      </c>
      <c r="G160" s="595">
        <f>'[3]srgaka mig'!F32</f>
        <v>10639</v>
      </c>
      <c r="H160" s="595">
        <f>'[3]srgaka mig'!F150</f>
        <v>15000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23">
        <f>G161+H161</f>
        <v>572835.88</v>
      </c>
      <c r="G161" s="523">
        <f>G163+G166+G169+G172+G175+G178</f>
        <v>57920.7</v>
      </c>
      <c r="H161" s="523">
        <f>H163+H166+H169+H172+H175+H178</f>
        <v>514915.18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304658.38</v>
      </c>
      <c r="G163" s="595">
        <f>G165</f>
        <v>33527.199999999997</v>
      </c>
      <c r="H163" s="595">
        <f>H165</f>
        <v>271131.18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304658.38</v>
      </c>
      <c r="G165" s="595">
        <f>'[3]bnak shin'!F32</f>
        <v>33527.199999999997</v>
      </c>
      <c r="H165" s="595">
        <f>'[3]bnak shin'!F150</f>
        <v>271131.18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244684</v>
      </c>
      <c r="G169" s="595">
        <f>G171</f>
        <v>900</v>
      </c>
      <c r="H169" s="595">
        <f>H171</f>
        <v>243784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244684</v>
      </c>
      <c r="G171" s="595">
        <f>[3]jramatakararum!F32</f>
        <v>900</v>
      </c>
      <c r="H171" s="595">
        <f>[3]jramatakararum!F150</f>
        <v>243784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23493.5</v>
      </c>
      <c r="G172" s="589">
        <f>G174</f>
        <v>23493.5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95">
        <f>G174+H174</f>
        <v>23493.5</v>
      </c>
      <c r="G174" s="595">
        <f>[3]lusav!F32</f>
        <v>23493.5</v>
      </c>
      <c r="H174" s="595">
        <f>[3]lusav!F150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23">
        <f>G210+H210</f>
        <v>443147.02899999998</v>
      </c>
      <c r="G210" s="523">
        <f>G212+G215+G224+G229+G234+G237</f>
        <v>69458.399999999994</v>
      </c>
      <c r="H210" s="523">
        <f>H212+H215+H224+H229+H234+H237</f>
        <v>373688.62899999996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190804.40299999999</v>
      </c>
      <c r="G212" s="595">
        <f>'[3]hangst sport'!F32</f>
        <v>10500</v>
      </c>
      <c r="H212" s="595">
        <f>H214</f>
        <v>180304.40299999999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190804.40299999999</v>
      </c>
      <c r="G214" s="595">
        <f>'[3]hangst sport'!F32</f>
        <v>10500</v>
      </c>
      <c r="H214" s="595">
        <f>'[3]hangst sport'!F151</f>
        <v>180304.40299999999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245662.62599999999</v>
      </c>
      <c r="G215" s="589">
        <f>G217+G218+G219+G220+G221+G222+G223</f>
        <v>52278.400000000001</v>
      </c>
      <c r="H215" s="595">
        <f>H217+H218+H219+H220+H221+H222+H223</f>
        <v>193384.226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20334.52</v>
      </c>
      <c r="G217" s="595">
        <f>'[3]kentr. grad'!F33</f>
        <v>19035</v>
      </c>
      <c r="H217" s="595">
        <f>'[3]kentr. grad'!F151</f>
        <v>1299.52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95">
        <f t="shared" si="3"/>
        <v>221828.106</v>
      </c>
      <c r="G219" s="595">
        <f>'[3]mshak palat'!F32+'[3]mshak palat (2)'!F32</f>
        <v>29743.4</v>
      </c>
      <c r="H219" s="595">
        <f>'[3]mshak palat'!F150</f>
        <v>192084.70600000001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95">
        <f t="shared" si="3"/>
        <v>3500</v>
      </c>
      <c r="G220" s="595">
        <f>'[3]mshak kazm'!F32</f>
        <v>3500</v>
      </c>
      <c r="H220" s="921">
        <f>'[3]mshak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4430</v>
      </c>
      <c r="G224" s="595">
        <f>G226+G227+G228</f>
        <v>4430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1000</v>
      </c>
      <c r="G226" s="595">
        <f>[3]herutahax!F32</f>
        <v>1000</v>
      </c>
      <c r="H226" s="595">
        <f>[3]herutahax!F150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3430</v>
      </c>
      <c r="G228" s="595">
        <f>[3]texekat!F32</f>
        <v>3430</v>
      </c>
      <c r="H228" s="595">
        <f>[3]texekat!F150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2250</v>
      </c>
      <c r="G229" s="595">
        <f>G231+G232+G233</f>
        <v>2250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1300</v>
      </c>
      <c r="G232" s="595">
        <f>'[3]qax. kusakc.'!F32</f>
        <v>1300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[3]kronakan!F32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23">
        <f>G240+H240</f>
        <v>344078.85599999997</v>
      </c>
      <c r="G240" s="603">
        <f>G242+G246+G250+G254+G258+G262+G265+G268</f>
        <v>313559.39999999997</v>
      </c>
      <c r="H240" s="523">
        <f>H242+H246+H250+H254+H258+H262+H265+H268</f>
        <v>30519.455999999998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95">
        <f>G242+H242</f>
        <v>232682.45599999998</v>
      </c>
      <c r="G242" s="595">
        <f>G244+G245</f>
        <v>202162.99999999997</v>
      </c>
      <c r="H242" s="595">
        <f>H244+H245</f>
        <v>30519.455999999998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680">
        <f>G244+H244</f>
        <v>232682.45599999998</v>
      </c>
      <c r="G244" s="595">
        <f>'[3]yndameny mankap.'!F32</f>
        <v>202162.99999999997</v>
      </c>
      <c r="H244" s="595">
        <f>'[3]yndameny mankap.'!F150</f>
        <v>30519.455999999998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95">
        <f>G246+H246</f>
        <v>0</v>
      </c>
      <c r="G246" s="595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3"/>
      <c r="G247" s="593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95">
        <f>G248+H248</f>
        <v>0</v>
      </c>
      <c r="G248" s="595">
        <f>'[3]himn,krt'!F32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95">
        <f>G249+H249</f>
        <v>0</v>
      </c>
      <c r="G249" s="595">
        <f>[3]gisherotik!F32</f>
        <v>0</v>
      </c>
      <c r="H249" s="595">
        <f>[3]gisherotik!F150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95">
        <f>G250+H250</f>
        <v>0</v>
      </c>
      <c r="G250" s="595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3"/>
      <c r="G251" s="593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95">
        <f>G252+H252</f>
        <v>0</v>
      </c>
      <c r="G252" s="595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95">
        <f>G253+H253</f>
        <v>0</v>
      </c>
      <c r="G253" s="595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3"/>
      <c r="G255" s="593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'[3]barcraguyn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95">
        <f>G257+H257</f>
        <v>0</v>
      </c>
      <c r="G257" s="595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95">
        <f>G258+H258</f>
        <v>111396.4</v>
      </c>
      <c r="G258" s="595">
        <f>G260+G261</f>
        <v>111396.4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3"/>
      <c r="G259" s="593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95">
        <f>G260+H260</f>
        <v>111396.4</v>
      </c>
      <c r="G260" s="595">
        <f>'[3]yndam arvest erash'!F32</f>
        <v>111396.4</v>
      </c>
      <c r="H260" s="595">
        <f>'[3]yndam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5300</v>
      </c>
      <c r="G271" s="523">
        <f>G273+G277+G280+G283+G286+G289+G292+G295+G299</f>
        <v>5300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5300</v>
      </c>
      <c r="G292" s="595">
        <f>G294</f>
        <v>5300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5300</v>
      </c>
      <c r="G294" s="595">
        <f>'[3]soc ogn'!F32+'[3]nvir. b`h'!F32</f>
        <v>5300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'[3]soc ogn'!F150+'[3]nvir.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G303+H303-[3]ekamut!F124</f>
        <v>50000</v>
      </c>
      <c r="G303" s="517">
        <f>G305</f>
        <v>150000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G305+H305-[3]ekamut!D124</f>
        <v>50000</v>
      </c>
      <c r="G305" s="595">
        <f>G307</f>
        <v>150000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G307-[3]ekamut!F124</f>
        <v>50000</v>
      </c>
      <c r="G307" s="595">
        <f>'[3]caxseri erbashx'!N309</f>
        <v>150000</v>
      </c>
      <c r="H307" s="595">
        <f>'[3]pah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156"/>
  <sheetViews>
    <sheetView topLeftCell="A42" zoomScale="112" zoomScaleNormal="112" workbookViewId="0">
      <selection activeCell="F119" sqref="F119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1577" t="s">
        <v>569</v>
      </c>
      <c r="B1" s="1577"/>
      <c r="C1" s="1577"/>
      <c r="D1" s="1577"/>
      <c r="E1" s="1577"/>
      <c r="F1" s="1577"/>
    </row>
    <row r="2" spans="1:11" s="489" customFormat="1" ht="18" customHeight="1">
      <c r="A2" s="1578" t="s">
        <v>570</v>
      </c>
      <c r="B2" s="1578"/>
      <c r="C2" s="1578"/>
      <c r="D2" s="1578"/>
      <c r="E2" s="1578"/>
      <c r="F2" s="1578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1579" t="s">
        <v>3</v>
      </c>
      <c r="B5" s="1579" t="s">
        <v>4</v>
      </c>
      <c r="C5" s="1579" t="s">
        <v>5</v>
      </c>
      <c r="D5" s="1579" t="s">
        <v>572</v>
      </c>
      <c r="E5" s="496" t="s">
        <v>191</v>
      </c>
      <c r="F5" s="496"/>
    </row>
    <row r="6" spans="1:11" s="497" customFormat="1" ht="57.75" customHeight="1">
      <c r="A6" s="1580"/>
      <c r="B6" s="1580"/>
      <c r="C6" s="1580"/>
      <c r="D6" s="1580"/>
      <c r="E6" s="905" t="s">
        <v>573</v>
      </c>
      <c r="F6" s="905" t="s">
        <v>574</v>
      </c>
      <c r="G6" s="499"/>
    </row>
    <row r="7" spans="1:11" s="502" customFormat="1" ht="14.25">
      <c r="A7" s="500" t="s">
        <v>13</v>
      </c>
      <c r="B7" s="905">
        <v>2</v>
      </c>
      <c r="C7" s="501">
        <v>3</v>
      </c>
      <c r="D7" s="501">
        <v>4</v>
      </c>
      <c r="E7" s="501">
        <v>5</v>
      </c>
      <c r="F7" s="905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2179790.5612000003</v>
      </c>
      <c r="E8" s="506">
        <f>E10+E53+E74</f>
        <v>1043963.3</v>
      </c>
      <c r="F8" s="506">
        <f>F53+F74</f>
        <v>1235827.2612000001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180592.454</v>
      </c>
      <c r="E10" s="513">
        <f>E13+E18+E23+E43+E46</f>
        <v>180592.454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52767.258000000002</v>
      </c>
      <c r="E13" s="513">
        <f>E15+E16+E17</f>
        <v>52767.258000000002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0</v>
      </c>
      <c r="E15" s="523">
        <f>'[3]ekam erams bashx nor'!K11</f>
        <v>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4000</v>
      </c>
      <c r="E16" s="523">
        <f>'[3]ekam erams bashx nor'!K12</f>
        <v>4000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48767.258000000002</v>
      </c>
      <c r="E17" s="523">
        <f>'[3]ekam erams bashx nor'!K13</f>
        <v>48767.258000000002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107250.196</v>
      </c>
      <c r="E18" s="526">
        <f>E20</f>
        <v>107250.196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107250.196</v>
      </c>
      <c r="E20" s="527">
        <f>'[3]ekam erams bashx nor'!K25</f>
        <v>107250.196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11575</v>
      </c>
      <c r="E21" s="513">
        <f>E23</f>
        <v>11575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11575</v>
      </c>
      <c r="E23" s="523">
        <f>SUM(E24:E42)</f>
        <v>11575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1000</v>
      </c>
      <c r="E24" s="523">
        <f>'[3]ekam erams bashx nor'!K38</f>
        <v>1000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'[3]ekam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'[3]ekam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2100</v>
      </c>
      <c r="E27" s="523">
        <f>'[3]ekam erams bashx nor'!K41</f>
        <v>2100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50</v>
      </c>
      <c r="E29" s="523">
        <f>'[3]ekam erams bashx nor'!K43</f>
        <v>50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'[3]ekam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0</v>
      </c>
      <c r="E31" s="523">
        <f>'[3]ekam erams bashx nor'!K45</f>
        <v>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'[3]ekam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1000</v>
      </c>
      <c r="E33" s="523">
        <f>'[3]ekam erams bashx nor'!K47</f>
        <v>1000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1300</v>
      </c>
      <c r="E35" s="523">
        <f>'[3]ekam erams bashx nor'!K49</f>
        <v>1300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0</v>
      </c>
      <c r="E37" s="523">
        <f>'[3]ekam erams bashx nor'!K51</f>
        <v>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375</v>
      </c>
      <c r="E42" s="523">
        <f>'[3]ekam erams bashx nor'!K56</f>
        <v>375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9000</v>
      </c>
      <c r="E43" s="514">
        <f>E44+E45</f>
        <v>9000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'[3]ekam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6000</v>
      </c>
      <c r="E45" s="523">
        <f>'[3]ekam erams bashx nor'!K59</f>
        <v>6000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1728603.1940000001</v>
      </c>
      <c r="E53" s="513">
        <f>E56+E60+E64</f>
        <v>731964.3</v>
      </c>
      <c r="F53" s="540">
        <f>F58+F62+F71</f>
        <v>996638.89399999997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0</v>
      </c>
      <c r="E62" s="514" t="s">
        <v>17</v>
      </c>
      <c r="F62" s="523">
        <f>F63</f>
        <v>0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0</v>
      </c>
      <c r="E63" s="523" t="s">
        <v>17</v>
      </c>
      <c r="F63" s="544">
        <f>'[3]ekam erams bashx nor'!O74</f>
        <v>0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731964.3</v>
      </c>
      <c r="E64" s="513">
        <f>E65+E66+E69+E70+E67</f>
        <v>731964.3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728913.9</v>
      </c>
      <c r="E65" s="523">
        <f>'[3]ekam erams bashx nor'!K76</f>
        <v>728913.9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'[3]ekam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'[3]ekam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'[3]ekam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996638.89399999997</v>
      </c>
      <c r="E71" s="514" t="s">
        <v>17</v>
      </c>
      <c r="F71" s="540">
        <f>F72+F73</f>
        <v>996638.89399999997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996638.89399999997</v>
      </c>
      <c r="E72" s="523" t="s">
        <v>17</v>
      </c>
      <c r="F72" s="544">
        <f>'[3]ekam erams bashx nor'!O83</f>
        <v>996638.89399999997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270594.91319999995</v>
      </c>
      <c r="E74" s="547">
        <f>E78+E80+E85+E89+E113+E116+E122</f>
        <v>131406.546</v>
      </c>
      <c r="F74" s="546">
        <f>F122+F119+F76</f>
        <v>239188.36719999998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23422.768</v>
      </c>
      <c r="E80" s="513">
        <f>E81+E82+E83+E84</f>
        <v>23422.768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20390.128000000001</v>
      </c>
      <c r="E81" s="523">
        <f>'[3]ekam erams bashx nor'!K91</f>
        <v>20390.128000000001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'[3]ekam.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1500</v>
      </c>
      <c r="E83" s="523">
        <f>'[3]ekam erams bashx nor'!K93</f>
        <v>1500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1532.64</v>
      </c>
      <c r="E84" s="523">
        <f>'[3]ekam erams bashx nor'!K94</f>
        <v>1532.64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6099</v>
      </c>
      <c r="E85" s="513">
        <f>E86+E87+E88</f>
        <v>6099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'[3]ekam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4100</v>
      </c>
      <c r="E88" s="539">
        <f>'[3]ekam erams bashx nor'!K98</f>
        <v>4100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85095</v>
      </c>
      <c r="E89" s="513">
        <f>D90+E111+E112</f>
        <v>85095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78095</v>
      </c>
      <c r="E90" s="552">
        <f>E91+E92+E93+E94+E95+E96+E97+E98+E99+E100+E101+E102+E103+E104+E105+E106+E107+E108+E109+E110</f>
        <v>78095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'[3]ekam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'[3]ekam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41000</v>
      </c>
      <c r="E97" s="523">
        <f>'[3]ekam erams bashx nor'!K107</f>
        <v>41000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6500</v>
      </c>
      <c r="E102" s="523">
        <f>'[3]ekam erams bashx nor'!K112</f>
        <v>6500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19400</v>
      </c>
      <c r="E103" s="523">
        <f>'[3]ekam erams bashx nor'!K113</f>
        <v>19400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9745</v>
      </c>
      <c r="E104" s="523">
        <f>'[3]ekam erams bashx nor'!K118</f>
        <v>9745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/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>
        <f>E110</f>
        <v>1000</v>
      </c>
      <c r="E110" s="514">
        <f>'[3]ekam erams bashx nor'!K126</f>
        <v>1000</v>
      </c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7000</v>
      </c>
      <c r="E111" s="523">
        <f>'[3]ekam erams bashx nor'!K127</f>
        <v>7000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'[3]ekam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139188.36719999998</v>
      </c>
      <c r="E119" s="514" t="s">
        <v>17</v>
      </c>
      <c r="F119" s="540">
        <f>F120+F121</f>
        <v>139188.36719999998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63000</v>
      </c>
      <c r="E120" s="523" t="s">
        <v>17</v>
      </c>
      <c r="F120" s="532">
        <f>'[3]ekam erams bashx nor'!O136</f>
        <v>63000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76188.367199999993</v>
      </c>
      <c r="E121" s="523" t="s">
        <v>17</v>
      </c>
      <c r="F121" s="555">
        <f>'[3]ekam erams bashx nor'!O137</f>
        <v>76188.367199999993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16689.777999999998</v>
      </c>
      <c r="E122" s="513">
        <f>E125</f>
        <v>16689.777999999998</v>
      </c>
      <c r="F122" s="514">
        <f>F123+F124+F125</f>
        <v>100000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100000</v>
      </c>
      <c r="E124" s="523" t="s">
        <v>17</v>
      </c>
      <c r="F124" s="523">
        <f>'[3]ekam erams bashx nor'!O140</f>
        <v>100000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16689.777999999998</v>
      </c>
      <c r="E125" s="523">
        <f>'[3]ekam erams bashx nor'!K141</f>
        <v>16689.777999999998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43"/>
  <sheetViews>
    <sheetView tabSelected="1" workbookViewId="0">
      <selection activeCell="A24" sqref="A24"/>
    </sheetView>
  </sheetViews>
  <sheetFormatPr defaultRowHeight="12.75"/>
  <cols>
    <col min="1" max="1" width="100.28515625" style="907" customWidth="1"/>
    <col min="2" max="256" width="9.140625" style="907"/>
    <col min="257" max="257" width="100.28515625" style="907" customWidth="1"/>
    <col min="258" max="512" width="9.140625" style="907"/>
    <col min="513" max="513" width="100.28515625" style="907" customWidth="1"/>
    <col min="514" max="768" width="9.140625" style="907"/>
    <col min="769" max="769" width="100.28515625" style="907" customWidth="1"/>
    <col min="770" max="1024" width="9.140625" style="907"/>
    <col min="1025" max="1025" width="100.28515625" style="907" customWidth="1"/>
    <col min="1026" max="1280" width="9.140625" style="907"/>
    <col min="1281" max="1281" width="100.28515625" style="907" customWidth="1"/>
    <col min="1282" max="1536" width="9.140625" style="907"/>
    <col min="1537" max="1537" width="100.28515625" style="907" customWidth="1"/>
    <col min="1538" max="1792" width="9.140625" style="907"/>
    <col min="1793" max="1793" width="100.28515625" style="907" customWidth="1"/>
    <col min="1794" max="2048" width="9.140625" style="907"/>
    <col min="2049" max="2049" width="100.28515625" style="907" customWidth="1"/>
    <col min="2050" max="2304" width="9.140625" style="907"/>
    <col min="2305" max="2305" width="100.28515625" style="907" customWidth="1"/>
    <col min="2306" max="2560" width="9.140625" style="907"/>
    <col min="2561" max="2561" width="100.28515625" style="907" customWidth="1"/>
    <col min="2562" max="2816" width="9.140625" style="907"/>
    <col min="2817" max="2817" width="100.28515625" style="907" customWidth="1"/>
    <col min="2818" max="3072" width="9.140625" style="907"/>
    <col min="3073" max="3073" width="100.28515625" style="907" customWidth="1"/>
    <col min="3074" max="3328" width="9.140625" style="907"/>
    <col min="3329" max="3329" width="100.28515625" style="907" customWidth="1"/>
    <col min="3330" max="3584" width="9.140625" style="907"/>
    <col min="3585" max="3585" width="100.28515625" style="907" customWidth="1"/>
    <col min="3586" max="3840" width="9.140625" style="907"/>
    <col min="3841" max="3841" width="100.28515625" style="907" customWidth="1"/>
    <col min="3842" max="4096" width="9.140625" style="907"/>
    <col min="4097" max="4097" width="100.28515625" style="907" customWidth="1"/>
    <col min="4098" max="4352" width="9.140625" style="907"/>
    <col min="4353" max="4353" width="100.28515625" style="907" customWidth="1"/>
    <col min="4354" max="4608" width="9.140625" style="907"/>
    <col min="4609" max="4609" width="100.28515625" style="907" customWidth="1"/>
    <col min="4610" max="4864" width="9.140625" style="907"/>
    <col min="4865" max="4865" width="100.28515625" style="907" customWidth="1"/>
    <col min="4866" max="5120" width="9.140625" style="907"/>
    <col min="5121" max="5121" width="100.28515625" style="907" customWidth="1"/>
    <col min="5122" max="5376" width="9.140625" style="907"/>
    <col min="5377" max="5377" width="100.28515625" style="907" customWidth="1"/>
    <col min="5378" max="5632" width="9.140625" style="907"/>
    <col min="5633" max="5633" width="100.28515625" style="907" customWidth="1"/>
    <col min="5634" max="5888" width="9.140625" style="907"/>
    <col min="5889" max="5889" width="100.28515625" style="907" customWidth="1"/>
    <col min="5890" max="6144" width="9.140625" style="907"/>
    <col min="6145" max="6145" width="100.28515625" style="907" customWidth="1"/>
    <col min="6146" max="6400" width="9.140625" style="907"/>
    <col min="6401" max="6401" width="100.28515625" style="907" customWidth="1"/>
    <col min="6402" max="6656" width="9.140625" style="907"/>
    <col min="6657" max="6657" width="100.28515625" style="907" customWidth="1"/>
    <col min="6658" max="6912" width="9.140625" style="907"/>
    <col min="6913" max="6913" width="100.28515625" style="907" customWidth="1"/>
    <col min="6914" max="7168" width="9.140625" style="907"/>
    <col min="7169" max="7169" width="100.28515625" style="907" customWidth="1"/>
    <col min="7170" max="7424" width="9.140625" style="907"/>
    <col min="7425" max="7425" width="100.28515625" style="907" customWidth="1"/>
    <col min="7426" max="7680" width="9.140625" style="907"/>
    <col min="7681" max="7681" width="100.28515625" style="907" customWidth="1"/>
    <col min="7682" max="7936" width="9.140625" style="907"/>
    <col min="7937" max="7937" width="100.28515625" style="907" customWidth="1"/>
    <col min="7938" max="8192" width="9.140625" style="907"/>
    <col min="8193" max="8193" width="100.28515625" style="907" customWidth="1"/>
    <col min="8194" max="8448" width="9.140625" style="907"/>
    <col min="8449" max="8449" width="100.28515625" style="907" customWidth="1"/>
    <col min="8450" max="8704" width="9.140625" style="907"/>
    <col min="8705" max="8705" width="100.28515625" style="907" customWidth="1"/>
    <col min="8706" max="8960" width="9.140625" style="907"/>
    <col min="8961" max="8961" width="100.28515625" style="907" customWidth="1"/>
    <col min="8962" max="9216" width="9.140625" style="907"/>
    <col min="9217" max="9217" width="100.28515625" style="907" customWidth="1"/>
    <col min="9218" max="9472" width="9.140625" style="907"/>
    <col min="9473" max="9473" width="100.28515625" style="907" customWidth="1"/>
    <col min="9474" max="9728" width="9.140625" style="907"/>
    <col min="9729" max="9729" width="100.28515625" style="907" customWidth="1"/>
    <col min="9730" max="9984" width="9.140625" style="907"/>
    <col min="9985" max="9985" width="100.28515625" style="907" customWidth="1"/>
    <col min="9986" max="10240" width="9.140625" style="907"/>
    <col min="10241" max="10241" width="100.28515625" style="907" customWidth="1"/>
    <col min="10242" max="10496" width="9.140625" style="907"/>
    <col min="10497" max="10497" width="100.28515625" style="907" customWidth="1"/>
    <col min="10498" max="10752" width="9.140625" style="907"/>
    <col min="10753" max="10753" width="100.28515625" style="907" customWidth="1"/>
    <col min="10754" max="11008" width="9.140625" style="907"/>
    <col min="11009" max="11009" width="100.28515625" style="907" customWidth="1"/>
    <col min="11010" max="11264" width="9.140625" style="907"/>
    <col min="11265" max="11265" width="100.28515625" style="907" customWidth="1"/>
    <col min="11266" max="11520" width="9.140625" style="907"/>
    <col min="11521" max="11521" width="100.28515625" style="907" customWidth="1"/>
    <col min="11522" max="11776" width="9.140625" style="907"/>
    <col min="11777" max="11777" width="100.28515625" style="907" customWidth="1"/>
    <col min="11778" max="12032" width="9.140625" style="907"/>
    <col min="12033" max="12033" width="100.28515625" style="907" customWidth="1"/>
    <col min="12034" max="12288" width="9.140625" style="907"/>
    <col min="12289" max="12289" width="100.28515625" style="907" customWidth="1"/>
    <col min="12290" max="12544" width="9.140625" style="907"/>
    <col min="12545" max="12545" width="100.28515625" style="907" customWidth="1"/>
    <col min="12546" max="12800" width="9.140625" style="907"/>
    <col min="12801" max="12801" width="100.28515625" style="907" customWidth="1"/>
    <col min="12802" max="13056" width="9.140625" style="907"/>
    <col min="13057" max="13057" width="100.28515625" style="907" customWidth="1"/>
    <col min="13058" max="13312" width="9.140625" style="907"/>
    <col min="13313" max="13313" width="100.28515625" style="907" customWidth="1"/>
    <col min="13314" max="13568" width="9.140625" style="907"/>
    <col min="13569" max="13569" width="100.28515625" style="907" customWidth="1"/>
    <col min="13570" max="13824" width="9.140625" style="907"/>
    <col min="13825" max="13825" width="100.28515625" style="907" customWidth="1"/>
    <col min="13826" max="14080" width="9.140625" style="907"/>
    <col min="14081" max="14081" width="100.28515625" style="907" customWidth="1"/>
    <col min="14082" max="14336" width="9.140625" style="907"/>
    <col min="14337" max="14337" width="100.28515625" style="907" customWidth="1"/>
    <col min="14338" max="14592" width="9.140625" style="907"/>
    <col min="14593" max="14593" width="100.28515625" style="907" customWidth="1"/>
    <col min="14594" max="14848" width="9.140625" style="907"/>
    <col min="14849" max="14849" width="100.28515625" style="907" customWidth="1"/>
    <col min="14850" max="15104" width="9.140625" style="907"/>
    <col min="15105" max="15105" width="100.28515625" style="907" customWidth="1"/>
    <col min="15106" max="15360" width="9.140625" style="907"/>
    <col min="15361" max="15361" width="100.28515625" style="907" customWidth="1"/>
    <col min="15362" max="15616" width="9.140625" style="907"/>
    <col min="15617" max="15617" width="100.28515625" style="907" customWidth="1"/>
    <col min="15618" max="15872" width="9.140625" style="907"/>
    <col min="15873" max="15873" width="100.28515625" style="907" customWidth="1"/>
    <col min="15874" max="16128" width="9.140625" style="907"/>
    <col min="16129" max="16129" width="100.28515625" style="907" customWidth="1"/>
    <col min="16130" max="16384" width="9.140625" style="907"/>
  </cols>
  <sheetData>
    <row r="1" spans="1:1" ht="17.25">
      <c r="A1" s="906" t="s">
        <v>1053</v>
      </c>
    </row>
    <row r="2" spans="1:1" ht="17.25">
      <c r="A2" s="908"/>
    </row>
    <row r="3" spans="1:1" ht="17.25">
      <c r="A3" s="909"/>
    </row>
    <row r="4" spans="1:1" ht="17.25">
      <c r="A4" s="909"/>
    </row>
    <row r="5" spans="1:1" ht="14.25">
      <c r="A5" s="910"/>
    </row>
    <row r="6" spans="1:1" ht="20.25">
      <c r="A6" s="911"/>
    </row>
    <row r="7" spans="1:1" ht="22.5">
      <c r="A7" s="912" t="s">
        <v>1054</v>
      </c>
    </row>
    <row r="8" spans="1:1" ht="13.5">
      <c r="A8" s="913" t="s">
        <v>1055</v>
      </c>
    </row>
    <row r="9" spans="1:1" ht="20.25">
      <c r="A9" s="911"/>
    </row>
    <row r="10" spans="1:1" ht="20.25">
      <c r="A10" s="911"/>
    </row>
    <row r="11" spans="1:1" ht="22.5">
      <c r="A11" s="912" t="s">
        <v>1056</v>
      </c>
    </row>
    <row r="12" spans="1:1" ht="13.5">
      <c r="A12" s="913" t="s">
        <v>1057</v>
      </c>
    </row>
    <row r="13" spans="1:1" ht="13.5">
      <c r="A13" s="914"/>
    </row>
    <row r="14" spans="1:1" ht="20.25">
      <c r="A14" s="911"/>
    </row>
    <row r="15" spans="1:1" ht="20.25">
      <c r="A15" s="911"/>
    </row>
    <row r="16" spans="1:1" ht="20.25">
      <c r="A16" s="911"/>
    </row>
    <row r="17" spans="1:1" ht="22.5">
      <c r="A17" s="915" t="s">
        <v>1058</v>
      </c>
    </row>
    <row r="18" spans="1:1" ht="20.25">
      <c r="A18" s="911"/>
    </row>
    <row r="19" spans="1:1" ht="20.25">
      <c r="A19" s="911"/>
    </row>
    <row r="20" spans="1:1" ht="20.25">
      <c r="A20" s="911"/>
    </row>
    <row r="21" spans="1:1" ht="20.25">
      <c r="A21" s="912" t="s">
        <v>1059</v>
      </c>
    </row>
    <row r="22" spans="1:1" ht="13.5">
      <c r="A22" s="914" t="s">
        <v>1060</v>
      </c>
    </row>
    <row r="23" spans="1:1" ht="20.25">
      <c r="A23" s="916"/>
    </row>
    <row r="24" spans="1:1" ht="20.25">
      <c r="A24" s="912" t="s">
        <v>1140</v>
      </c>
    </row>
    <row r="25" spans="1:1" ht="13.5">
      <c r="A25" s="914" t="s">
        <v>1061</v>
      </c>
    </row>
    <row r="26" spans="1:1" ht="20.25">
      <c r="A26" s="912"/>
    </row>
    <row r="27" spans="1:1" ht="20.25">
      <c r="A27" s="912"/>
    </row>
    <row r="28" spans="1:1" ht="20.25">
      <c r="A28" s="912"/>
    </row>
    <row r="29" spans="1:1" ht="20.25">
      <c r="A29" s="912"/>
    </row>
    <row r="30" spans="1:1" ht="20.25">
      <c r="A30" s="912" t="s">
        <v>1062</v>
      </c>
    </row>
    <row r="31" spans="1:1" ht="13.5">
      <c r="A31" s="913" t="s">
        <v>1063</v>
      </c>
    </row>
    <row r="32" spans="1:1" ht="13.5">
      <c r="A32" s="913"/>
    </row>
    <row r="33" spans="1:1" ht="20.25">
      <c r="A33" s="912"/>
    </row>
    <row r="34" spans="1:1" ht="20.25">
      <c r="A34" s="912"/>
    </row>
    <row r="35" spans="1:1" ht="20.25">
      <c r="A35" s="912"/>
    </row>
    <row r="36" spans="1:1" ht="20.25">
      <c r="A36" s="912"/>
    </row>
    <row r="37" spans="1:1" ht="20.25">
      <c r="A37" s="912"/>
    </row>
    <row r="38" spans="1:1" ht="20.25">
      <c r="A38" s="912"/>
    </row>
    <row r="39" spans="1:1" ht="22.5">
      <c r="A39" s="917" t="s">
        <v>1064</v>
      </c>
    </row>
    <row r="40" spans="1:1" ht="13.5">
      <c r="A40" s="914" t="s">
        <v>1065</v>
      </c>
    </row>
    <row r="41" spans="1:1">
      <c r="A41" s="918"/>
    </row>
    <row r="42" spans="1:1">
      <c r="A42" s="918"/>
    </row>
    <row r="43" spans="1:1">
      <c r="A43" s="919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56"/>
  <sheetViews>
    <sheetView topLeftCell="A42" zoomScale="112" zoomScaleNormal="112" workbookViewId="0">
      <selection activeCell="F119" sqref="F119"/>
    </sheetView>
  </sheetViews>
  <sheetFormatPr defaultRowHeight="12.75" outlineLevelCol="1"/>
  <cols>
    <col min="1" max="1" width="6" style="1423" customWidth="1"/>
    <col min="2" max="2" width="42.7109375" style="1424" customWidth="1"/>
    <col min="3" max="3" width="8.85546875" style="1423" customWidth="1" outlineLevel="1"/>
    <col min="4" max="4" width="13.85546875" style="1425" customWidth="1"/>
    <col min="5" max="5" width="13.7109375" style="1423" customWidth="1"/>
    <col min="6" max="6" width="16.28515625" style="1423" customWidth="1"/>
    <col min="7" max="7" width="35.28515625" style="1425" customWidth="1"/>
    <col min="8" max="8" width="9.140625" style="1425"/>
    <col min="9" max="9" width="16.85546875" style="1425" customWidth="1"/>
    <col min="10" max="10" width="9.140625" style="1425"/>
    <col min="11" max="11" width="11.42578125" style="1425" bestFit="1" customWidth="1"/>
    <col min="12" max="256" width="9.140625" style="1425"/>
    <col min="257" max="257" width="6" style="1425" customWidth="1"/>
    <col min="258" max="258" width="42.7109375" style="1425" customWidth="1"/>
    <col min="259" max="259" width="8.85546875" style="1425" customWidth="1"/>
    <col min="260" max="260" width="13.85546875" style="1425" customWidth="1"/>
    <col min="261" max="261" width="13.7109375" style="1425" customWidth="1"/>
    <col min="262" max="262" width="16.28515625" style="1425" customWidth="1"/>
    <col min="263" max="263" width="35.28515625" style="1425" customWidth="1"/>
    <col min="264" max="264" width="9.140625" style="1425"/>
    <col min="265" max="265" width="16.85546875" style="1425" customWidth="1"/>
    <col min="266" max="266" width="9.140625" style="1425"/>
    <col min="267" max="267" width="11.42578125" style="1425" bestFit="1" customWidth="1"/>
    <col min="268" max="512" width="9.140625" style="1425"/>
    <col min="513" max="513" width="6" style="1425" customWidth="1"/>
    <col min="514" max="514" width="42.7109375" style="1425" customWidth="1"/>
    <col min="515" max="515" width="8.85546875" style="1425" customWidth="1"/>
    <col min="516" max="516" width="13.85546875" style="1425" customWidth="1"/>
    <col min="517" max="517" width="13.7109375" style="1425" customWidth="1"/>
    <col min="518" max="518" width="16.28515625" style="1425" customWidth="1"/>
    <col min="519" max="519" width="35.28515625" style="1425" customWidth="1"/>
    <col min="520" max="520" width="9.140625" style="1425"/>
    <col min="521" max="521" width="16.85546875" style="1425" customWidth="1"/>
    <col min="522" max="522" width="9.140625" style="1425"/>
    <col min="523" max="523" width="11.42578125" style="1425" bestFit="1" customWidth="1"/>
    <col min="524" max="768" width="9.140625" style="1425"/>
    <col min="769" max="769" width="6" style="1425" customWidth="1"/>
    <col min="770" max="770" width="42.7109375" style="1425" customWidth="1"/>
    <col min="771" max="771" width="8.85546875" style="1425" customWidth="1"/>
    <col min="772" max="772" width="13.85546875" style="1425" customWidth="1"/>
    <col min="773" max="773" width="13.7109375" style="1425" customWidth="1"/>
    <col min="774" max="774" width="16.28515625" style="1425" customWidth="1"/>
    <col min="775" max="775" width="35.28515625" style="1425" customWidth="1"/>
    <col min="776" max="776" width="9.140625" style="1425"/>
    <col min="777" max="777" width="16.85546875" style="1425" customWidth="1"/>
    <col min="778" max="778" width="9.140625" style="1425"/>
    <col min="779" max="779" width="11.42578125" style="1425" bestFit="1" customWidth="1"/>
    <col min="780" max="1024" width="9.140625" style="1425"/>
    <col min="1025" max="1025" width="6" style="1425" customWidth="1"/>
    <col min="1026" max="1026" width="42.7109375" style="1425" customWidth="1"/>
    <col min="1027" max="1027" width="8.85546875" style="1425" customWidth="1"/>
    <col min="1028" max="1028" width="13.85546875" style="1425" customWidth="1"/>
    <col min="1029" max="1029" width="13.7109375" style="1425" customWidth="1"/>
    <col min="1030" max="1030" width="16.28515625" style="1425" customWidth="1"/>
    <col min="1031" max="1031" width="35.28515625" style="1425" customWidth="1"/>
    <col min="1032" max="1032" width="9.140625" style="1425"/>
    <col min="1033" max="1033" width="16.85546875" style="1425" customWidth="1"/>
    <col min="1034" max="1034" width="9.140625" style="1425"/>
    <col min="1035" max="1035" width="11.42578125" style="1425" bestFit="1" customWidth="1"/>
    <col min="1036" max="1280" width="9.140625" style="1425"/>
    <col min="1281" max="1281" width="6" style="1425" customWidth="1"/>
    <col min="1282" max="1282" width="42.7109375" style="1425" customWidth="1"/>
    <col min="1283" max="1283" width="8.85546875" style="1425" customWidth="1"/>
    <col min="1284" max="1284" width="13.85546875" style="1425" customWidth="1"/>
    <col min="1285" max="1285" width="13.7109375" style="1425" customWidth="1"/>
    <col min="1286" max="1286" width="16.28515625" style="1425" customWidth="1"/>
    <col min="1287" max="1287" width="35.28515625" style="1425" customWidth="1"/>
    <col min="1288" max="1288" width="9.140625" style="1425"/>
    <col min="1289" max="1289" width="16.85546875" style="1425" customWidth="1"/>
    <col min="1290" max="1290" width="9.140625" style="1425"/>
    <col min="1291" max="1291" width="11.42578125" style="1425" bestFit="1" customWidth="1"/>
    <col min="1292" max="1536" width="9.140625" style="1425"/>
    <col min="1537" max="1537" width="6" style="1425" customWidth="1"/>
    <col min="1538" max="1538" width="42.7109375" style="1425" customWidth="1"/>
    <col min="1539" max="1539" width="8.85546875" style="1425" customWidth="1"/>
    <col min="1540" max="1540" width="13.85546875" style="1425" customWidth="1"/>
    <col min="1541" max="1541" width="13.7109375" style="1425" customWidth="1"/>
    <col min="1542" max="1542" width="16.28515625" style="1425" customWidth="1"/>
    <col min="1543" max="1543" width="35.28515625" style="1425" customWidth="1"/>
    <col min="1544" max="1544" width="9.140625" style="1425"/>
    <col min="1545" max="1545" width="16.85546875" style="1425" customWidth="1"/>
    <col min="1546" max="1546" width="9.140625" style="1425"/>
    <col min="1547" max="1547" width="11.42578125" style="1425" bestFit="1" customWidth="1"/>
    <col min="1548" max="1792" width="9.140625" style="1425"/>
    <col min="1793" max="1793" width="6" style="1425" customWidth="1"/>
    <col min="1794" max="1794" width="42.7109375" style="1425" customWidth="1"/>
    <col min="1795" max="1795" width="8.85546875" style="1425" customWidth="1"/>
    <col min="1796" max="1796" width="13.85546875" style="1425" customWidth="1"/>
    <col min="1797" max="1797" width="13.7109375" style="1425" customWidth="1"/>
    <col min="1798" max="1798" width="16.28515625" style="1425" customWidth="1"/>
    <col min="1799" max="1799" width="35.28515625" style="1425" customWidth="1"/>
    <col min="1800" max="1800" width="9.140625" style="1425"/>
    <col min="1801" max="1801" width="16.85546875" style="1425" customWidth="1"/>
    <col min="1802" max="1802" width="9.140625" style="1425"/>
    <col min="1803" max="1803" width="11.42578125" style="1425" bestFit="1" customWidth="1"/>
    <col min="1804" max="2048" width="9.140625" style="1425"/>
    <col min="2049" max="2049" width="6" style="1425" customWidth="1"/>
    <col min="2050" max="2050" width="42.7109375" style="1425" customWidth="1"/>
    <col min="2051" max="2051" width="8.85546875" style="1425" customWidth="1"/>
    <col min="2052" max="2052" width="13.85546875" style="1425" customWidth="1"/>
    <col min="2053" max="2053" width="13.7109375" style="1425" customWidth="1"/>
    <col min="2054" max="2054" width="16.28515625" style="1425" customWidth="1"/>
    <col min="2055" max="2055" width="35.28515625" style="1425" customWidth="1"/>
    <col min="2056" max="2056" width="9.140625" style="1425"/>
    <col min="2057" max="2057" width="16.85546875" style="1425" customWidth="1"/>
    <col min="2058" max="2058" width="9.140625" style="1425"/>
    <col min="2059" max="2059" width="11.42578125" style="1425" bestFit="1" customWidth="1"/>
    <col min="2060" max="2304" width="9.140625" style="1425"/>
    <col min="2305" max="2305" width="6" style="1425" customWidth="1"/>
    <col min="2306" max="2306" width="42.7109375" style="1425" customWidth="1"/>
    <col min="2307" max="2307" width="8.85546875" style="1425" customWidth="1"/>
    <col min="2308" max="2308" width="13.85546875" style="1425" customWidth="1"/>
    <col min="2309" max="2309" width="13.7109375" style="1425" customWidth="1"/>
    <col min="2310" max="2310" width="16.28515625" style="1425" customWidth="1"/>
    <col min="2311" max="2311" width="35.28515625" style="1425" customWidth="1"/>
    <col min="2312" max="2312" width="9.140625" style="1425"/>
    <col min="2313" max="2313" width="16.85546875" style="1425" customWidth="1"/>
    <col min="2314" max="2314" width="9.140625" style="1425"/>
    <col min="2315" max="2315" width="11.42578125" style="1425" bestFit="1" customWidth="1"/>
    <col min="2316" max="2560" width="9.140625" style="1425"/>
    <col min="2561" max="2561" width="6" style="1425" customWidth="1"/>
    <col min="2562" max="2562" width="42.7109375" style="1425" customWidth="1"/>
    <col min="2563" max="2563" width="8.85546875" style="1425" customWidth="1"/>
    <col min="2564" max="2564" width="13.85546875" style="1425" customWidth="1"/>
    <col min="2565" max="2565" width="13.7109375" style="1425" customWidth="1"/>
    <col min="2566" max="2566" width="16.28515625" style="1425" customWidth="1"/>
    <col min="2567" max="2567" width="35.28515625" style="1425" customWidth="1"/>
    <col min="2568" max="2568" width="9.140625" style="1425"/>
    <col min="2569" max="2569" width="16.85546875" style="1425" customWidth="1"/>
    <col min="2570" max="2570" width="9.140625" style="1425"/>
    <col min="2571" max="2571" width="11.42578125" style="1425" bestFit="1" customWidth="1"/>
    <col min="2572" max="2816" width="9.140625" style="1425"/>
    <col min="2817" max="2817" width="6" style="1425" customWidth="1"/>
    <col min="2818" max="2818" width="42.7109375" style="1425" customWidth="1"/>
    <col min="2819" max="2819" width="8.85546875" style="1425" customWidth="1"/>
    <col min="2820" max="2820" width="13.85546875" style="1425" customWidth="1"/>
    <col min="2821" max="2821" width="13.7109375" style="1425" customWidth="1"/>
    <col min="2822" max="2822" width="16.28515625" style="1425" customWidth="1"/>
    <col min="2823" max="2823" width="35.28515625" style="1425" customWidth="1"/>
    <col min="2824" max="2824" width="9.140625" style="1425"/>
    <col min="2825" max="2825" width="16.85546875" style="1425" customWidth="1"/>
    <col min="2826" max="2826" width="9.140625" style="1425"/>
    <col min="2827" max="2827" width="11.42578125" style="1425" bestFit="1" customWidth="1"/>
    <col min="2828" max="3072" width="9.140625" style="1425"/>
    <col min="3073" max="3073" width="6" style="1425" customWidth="1"/>
    <col min="3074" max="3074" width="42.7109375" style="1425" customWidth="1"/>
    <col min="3075" max="3075" width="8.85546875" style="1425" customWidth="1"/>
    <col min="3076" max="3076" width="13.85546875" style="1425" customWidth="1"/>
    <col min="3077" max="3077" width="13.7109375" style="1425" customWidth="1"/>
    <col min="3078" max="3078" width="16.28515625" style="1425" customWidth="1"/>
    <col min="3079" max="3079" width="35.28515625" style="1425" customWidth="1"/>
    <col min="3080" max="3080" width="9.140625" style="1425"/>
    <col min="3081" max="3081" width="16.85546875" style="1425" customWidth="1"/>
    <col min="3082" max="3082" width="9.140625" style="1425"/>
    <col min="3083" max="3083" width="11.42578125" style="1425" bestFit="1" customWidth="1"/>
    <col min="3084" max="3328" width="9.140625" style="1425"/>
    <col min="3329" max="3329" width="6" style="1425" customWidth="1"/>
    <col min="3330" max="3330" width="42.7109375" style="1425" customWidth="1"/>
    <col min="3331" max="3331" width="8.85546875" style="1425" customWidth="1"/>
    <col min="3332" max="3332" width="13.85546875" style="1425" customWidth="1"/>
    <col min="3333" max="3333" width="13.7109375" style="1425" customWidth="1"/>
    <col min="3334" max="3334" width="16.28515625" style="1425" customWidth="1"/>
    <col min="3335" max="3335" width="35.28515625" style="1425" customWidth="1"/>
    <col min="3336" max="3336" width="9.140625" style="1425"/>
    <col min="3337" max="3337" width="16.85546875" style="1425" customWidth="1"/>
    <col min="3338" max="3338" width="9.140625" style="1425"/>
    <col min="3339" max="3339" width="11.42578125" style="1425" bestFit="1" customWidth="1"/>
    <col min="3340" max="3584" width="9.140625" style="1425"/>
    <col min="3585" max="3585" width="6" style="1425" customWidth="1"/>
    <col min="3586" max="3586" width="42.7109375" style="1425" customWidth="1"/>
    <col min="3587" max="3587" width="8.85546875" style="1425" customWidth="1"/>
    <col min="3588" max="3588" width="13.85546875" style="1425" customWidth="1"/>
    <col min="3589" max="3589" width="13.7109375" style="1425" customWidth="1"/>
    <col min="3590" max="3590" width="16.28515625" style="1425" customWidth="1"/>
    <col min="3591" max="3591" width="35.28515625" style="1425" customWidth="1"/>
    <col min="3592" max="3592" width="9.140625" style="1425"/>
    <col min="3593" max="3593" width="16.85546875" style="1425" customWidth="1"/>
    <col min="3594" max="3594" width="9.140625" style="1425"/>
    <col min="3595" max="3595" width="11.42578125" style="1425" bestFit="1" customWidth="1"/>
    <col min="3596" max="3840" width="9.140625" style="1425"/>
    <col min="3841" max="3841" width="6" style="1425" customWidth="1"/>
    <col min="3842" max="3842" width="42.7109375" style="1425" customWidth="1"/>
    <col min="3843" max="3843" width="8.85546875" style="1425" customWidth="1"/>
    <col min="3844" max="3844" width="13.85546875" style="1425" customWidth="1"/>
    <col min="3845" max="3845" width="13.7109375" style="1425" customWidth="1"/>
    <col min="3846" max="3846" width="16.28515625" style="1425" customWidth="1"/>
    <col min="3847" max="3847" width="35.28515625" style="1425" customWidth="1"/>
    <col min="3848" max="3848" width="9.140625" style="1425"/>
    <col min="3849" max="3849" width="16.85546875" style="1425" customWidth="1"/>
    <col min="3850" max="3850" width="9.140625" style="1425"/>
    <col min="3851" max="3851" width="11.42578125" style="1425" bestFit="1" customWidth="1"/>
    <col min="3852" max="4096" width="9.140625" style="1425"/>
    <col min="4097" max="4097" width="6" style="1425" customWidth="1"/>
    <col min="4098" max="4098" width="42.7109375" style="1425" customWidth="1"/>
    <col min="4099" max="4099" width="8.85546875" style="1425" customWidth="1"/>
    <col min="4100" max="4100" width="13.85546875" style="1425" customWidth="1"/>
    <col min="4101" max="4101" width="13.7109375" style="1425" customWidth="1"/>
    <col min="4102" max="4102" width="16.28515625" style="1425" customWidth="1"/>
    <col min="4103" max="4103" width="35.28515625" style="1425" customWidth="1"/>
    <col min="4104" max="4104" width="9.140625" style="1425"/>
    <col min="4105" max="4105" width="16.85546875" style="1425" customWidth="1"/>
    <col min="4106" max="4106" width="9.140625" style="1425"/>
    <col min="4107" max="4107" width="11.42578125" style="1425" bestFit="1" customWidth="1"/>
    <col min="4108" max="4352" width="9.140625" style="1425"/>
    <col min="4353" max="4353" width="6" style="1425" customWidth="1"/>
    <col min="4354" max="4354" width="42.7109375" style="1425" customWidth="1"/>
    <col min="4355" max="4355" width="8.85546875" style="1425" customWidth="1"/>
    <col min="4356" max="4356" width="13.85546875" style="1425" customWidth="1"/>
    <col min="4357" max="4357" width="13.7109375" style="1425" customWidth="1"/>
    <col min="4358" max="4358" width="16.28515625" style="1425" customWidth="1"/>
    <col min="4359" max="4359" width="35.28515625" style="1425" customWidth="1"/>
    <col min="4360" max="4360" width="9.140625" style="1425"/>
    <col min="4361" max="4361" width="16.85546875" style="1425" customWidth="1"/>
    <col min="4362" max="4362" width="9.140625" style="1425"/>
    <col min="4363" max="4363" width="11.42578125" style="1425" bestFit="1" customWidth="1"/>
    <col min="4364" max="4608" width="9.140625" style="1425"/>
    <col min="4609" max="4609" width="6" style="1425" customWidth="1"/>
    <col min="4610" max="4610" width="42.7109375" style="1425" customWidth="1"/>
    <col min="4611" max="4611" width="8.85546875" style="1425" customWidth="1"/>
    <col min="4612" max="4612" width="13.85546875" style="1425" customWidth="1"/>
    <col min="4613" max="4613" width="13.7109375" style="1425" customWidth="1"/>
    <col min="4614" max="4614" width="16.28515625" style="1425" customWidth="1"/>
    <col min="4615" max="4615" width="35.28515625" style="1425" customWidth="1"/>
    <col min="4616" max="4616" width="9.140625" style="1425"/>
    <col min="4617" max="4617" width="16.85546875" style="1425" customWidth="1"/>
    <col min="4618" max="4618" width="9.140625" style="1425"/>
    <col min="4619" max="4619" width="11.42578125" style="1425" bestFit="1" customWidth="1"/>
    <col min="4620" max="4864" width="9.140625" style="1425"/>
    <col min="4865" max="4865" width="6" style="1425" customWidth="1"/>
    <col min="4866" max="4866" width="42.7109375" style="1425" customWidth="1"/>
    <col min="4867" max="4867" width="8.85546875" style="1425" customWidth="1"/>
    <col min="4868" max="4868" width="13.85546875" style="1425" customWidth="1"/>
    <col min="4869" max="4869" width="13.7109375" style="1425" customWidth="1"/>
    <col min="4870" max="4870" width="16.28515625" style="1425" customWidth="1"/>
    <col min="4871" max="4871" width="35.28515625" style="1425" customWidth="1"/>
    <col min="4872" max="4872" width="9.140625" style="1425"/>
    <col min="4873" max="4873" width="16.85546875" style="1425" customWidth="1"/>
    <col min="4874" max="4874" width="9.140625" style="1425"/>
    <col min="4875" max="4875" width="11.42578125" style="1425" bestFit="1" customWidth="1"/>
    <col min="4876" max="5120" width="9.140625" style="1425"/>
    <col min="5121" max="5121" width="6" style="1425" customWidth="1"/>
    <col min="5122" max="5122" width="42.7109375" style="1425" customWidth="1"/>
    <col min="5123" max="5123" width="8.85546875" style="1425" customWidth="1"/>
    <col min="5124" max="5124" width="13.85546875" style="1425" customWidth="1"/>
    <col min="5125" max="5125" width="13.7109375" style="1425" customWidth="1"/>
    <col min="5126" max="5126" width="16.28515625" style="1425" customWidth="1"/>
    <col min="5127" max="5127" width="35.28515625" style="1425" customWidth="1"/>
    <col min="5128" max="5128" width="9.140625" style="1425"/>
    <col min="5129" max="5129" width="16.85546875" style="1425" customWidth="1"/>
    <col min="5130" max="5130" width="9.140625" style="1425"/>
    <col min="5131" max="5131" width="11.42578125" style="1425" bestFit="1" customWidth="1"/>
    <col min="5132" max="5376" width="9.140625" style="1425"/>
    <col min="5377" max="5377" width="6" style="1425" customWidth="1"/>
    <col min="5378" max="5378" width="42.7109375" style="1425" customWidth="1"/>
    <col min="5379" max="5379" width="8.85546875" style="1425" customWidth="1"/>
    <col min="5380" max="5380" width="13.85546875" style="1425" customWidth="1"/>
    <col min="5381" max="5381" width="13.7109375" style="1425" customWidth="1"/>
    <col min="5382" max="5382" width="16.28515625" style="1425" customWidth="1"/>
    <col min="5383" max="5383" width="35.28515625" style="1425" customWidth="1"/>
    <col min="5384" max="5384" width="9.140625" style="1425"/>
    <col min="5385" max="5385" width="16.85546875" style="1425" customWidth="1"/>
    <col min="5386" max="5386" width="9.140625" style="1425"/>
    <col min="5387" max="5387" width="11.42578125" style="1425" bestFit="1" customWidth="1"/>
    <col min="5388" max="5632" width="9.140625" style="1425"/>
    <col min="5633" max="5633" width="6" style="1425" customWidth="1"/>
    <col min="5634" max="5634" width="42.7109375" style="1425" customWidth="1"/>
    <col min="5635" max="5635" width="8.85546875" style="1425" customWidth="1"/>
    <col min="5636" max="5636" width="13.85546875" style="1425" customWidth="1"/>
    <col min="5637" max="5637" width="13.7109375" style="1425" customWidth="1"/>
    <col min="5638" max="5638" width="16.28515625" style="1425" customWidth="1"/>
    <col min="5639" max="5639" width="35.28515625" style="1425" customWidth="1"/>
    <col min="5640" max="5640" width="9.140625" style="1425"/>
    <col min="5641" max="5641" width="16.85546875" style="1425" customWidth="1"/>
    <col min="5642" max="5642" width="9.140625" style="1425"/>
    <col min="5643" max="5643" width="11.42578125" style="1425" bestFit="1" customWidth="1"/>
    <col min="5644" max="5888" width="9.140625" style="1425"/>
    <col min="5889" max="5889" width="6" style="1425" customWidth="1"/>
    <col min="5890" max="5890" width="42.7109375" style="1425" customWidth="1"/>
    <col min="5891" max="5891" width="8.85546875" style="1425" customWidth="1"/>
    <col min="5892" max="5892" width="13.85546875" style="1425" customWidth="1"/>
    <col min="5893" max="5893" width="13.7109375" style="1425" customWidth="1"/>
    <col min="5894" max="5894" width="16.28515625" style="1425" customWidth="1"/>
    <col min="5895" max="5895" width="35.28515625" style="1425" customWidth="1"/>
    <col min="5896" max="5896" width="9.140625" style="1425"/>
    <col min="5897" max="5897" width="16.85546875" style="1425" customWidth="1"/>
    <col min="5898" max="5898" width="9.140625" style="1425"/>
    <col min="5899" max="5899" width="11.42578125" style="1425" bestFit="1" customWidth="1"/>
    <col min="5900" max="6144" width="9.140625" style="1425"/>
    <col min="6145" max="6145" width="6" style="1425" customWidth="1"/>
    <col min="6146" max="6146" width="42.7109375" style="1425" customWidth="1"/>
    <col min="6147" max="6147" width="8.85546875" style="1425" customWidth="1"/>
    <col min="6148" max="6148" width="13.85546875" style="1425" customWidth="1"/>
    <col min="6149" max="6149" width="13.7109375" style="1425" customWidth="1"/>
    <col min="6150" max="6150" width="16.28515625" style="1425" customWidth="1"/>
    <col min="6151" max="6151" width="35.28515625" style="1425" customWidth="1"/>
    <col min="6152" max="6152" width="9.140625" style="1425"/>
    <col min="6153" max="6153" width="16.85546875" style="1425" customWidth="1"/>
    <col min="6154" max="6154" width="9.140625" style="1425"/>
    <col min="6155" max="6155" width="11.42578125" style="1425" bestFit="1" customWidth="1"/>
    <col min="6156" max="6400" width="9.140625" style="1425"/>
    <col min="6401" max="6401" width="6" style="1425" customWidth="1"/>
    <col min="6402" max="6402" width="42.7109375" style="1425" customWidth="1"/>
    <col min="6403" max="6403" width="8.85546875" style="1425" customWidth="1"/>
    <col min="6404" max="6404" width="13.85546875" style="1425" customWidth="1"/>
    <col min="6405" max="6405" width="13.7109375" style="1425" customWidth="1"/>
    <col min="6406" max="6406" width="16.28515625" style="1425" customWidth="1"/>
    <col min="6407" max="6407" width="35.28515625" style="1425" customWidth="1"/>
    <col min="6408" max="6408" width="9.140625" style="1425"/>
    <col min="6409" max="6409" width="16.85546875" style="1425" customWidth="1"/>
    <col min="6410" max="6410" width="9.140625" style="1425"/>
    <col min="6411" max="6411" width="11.42578125" style="1425" bestFit="1" customWidth="1"/>
    <col min="6412" max="6656" width="9.140625" style="1425"/>
    <col min="6657" max="6657" width="6" style="1425" customWidth="1"/>
    <col min="6658" max="6658" width="42.7109375" style="1425" customWidth="1"/>
    <col min="6659" max="6659" width="8.85546875" style="1425" customWidth="1"/>
    <col min="6660" max="6660" width="13.85546875" style="1425" customWidth="1"/>
    <col min="6661" max="6661" width="13.7109375" style="1425" customWidth="1"/>
    <col min="6662" max="6662" width="16.28515625" style="1425" customWidth="1"/>
    <col min="6663" max="6663" width="35.28515625" style="1425" customWidth="1"/>
    <col min="6664" max="6664" width="9.140625" style="1425"/>
    <col min="6665" max="6665" width="16.85546875" style="1425" customWidth="1"/>
    <col min="6666" max="6666" width="9.140625" style="1425"/>
    <col min="6667" max="6667" width="11.42578125" style="1425" bestFit="1" customWidth="1"/>
    <col min="6668" max="6912" width="9.140625" style="1425"/>
    <col min="6913" max="6913" width="6" style="1425" customWidth="1"/>
    <col min="6914" max="6914" width="42.7109375" style="1425" customWidth="1"/>
    <col min="6915" max="6915" width="8.85546875" style="1425" customWidth="1"/>
    <col min="6916" max="6916" width="13.85546875" style="1425" customWidth="1"/>
    <col min="6917" max="6917" width="13.7109375" style="1425" customWidth="1"/>
    <col min="6918" max="6918" width="16.28515625" style="1425" customWidth="1"/>
    <col min="6919" max="6919" width="35.28515625" style="1425" customWidth="1"/>
    <col min="6920" max="6920" width="9.140625" style="1425"/>
    <col min="6921" max="6921" width="16.85546875" style="1425" customWidth="1"/>
    <col min="6922" max="6922" width="9.140625" style="1425"/>
    <col min="6923" max="6923" width="11.42578125" style="1425" bestFit="1" customWidth="1"/>
    <col min="6924" max="7168" width="9.140625" style="1425"/>
    <col min="7169" max="7169" width="6" style="1425" customWidth="1"/>
    <col min="7170" max="7170" width="42.7109375" style="1425" customWidth="1"/>
    <col min="7171" max="7171" width="8.85546875" style="1425" customWidth="1"/>
    <col min="7172" max="7172" width="13.85546875" style="1425" customWidth="1"/>
    <col min="7173" max="7173" width="13.7109375" style="1425" customWidth="1"/>
    <col min="7174" max="7174" width="16.28515625" style="1425" customWidth="1"/>
    <col min="7175" max="7175" width="35.28515625" style="1425" customWidth="1"/>
    <col min="7176" max="7176" width="9.140625" style="1425"/>
    <col min="7177" max="7177" width="16.85546875" style="1425" customWidth="1"/>
    <col min="7178" max="7178" width="9.140625" style="1425"/>
    <col min="7179" max="7179" width="11.42578125" style="1425" bestFit="1" customWidth="1"/>
    <col min="7180" max="7424" width="9.140625" style="1425"/>
    <col min="7425" max="7425" width="6" style="1425" customWidth="1"/>
    <col min="7426" max="7426" width="42.7109375" style="1425" customWidth="1"/>
    <col min="7427" max="7427" width="8.85546875" style="1425" customWidth="1"/>
    <col min="7428" max="7428" width="13.85546875" style="1425" customWidth="1"/>
    <col min="7429" max="7429" width="13.7109375" style="1425" customWidth="1"/>
    <col min="7430" max="7430" width="16.28515625" style="1425" customWidth="1"/>
    <col min="7431" max="7431" width="35.28515625" style="1425" customWidth="1"/>
    <col min="7432" max="7432" width="9.140625" style="1425"/>
    <col min="7433" max="7433" width="16.85546875" style="1425" customWidth="1"/>
    <col min="7434" max="7434" width="9.140625" style="1425"/>
    <col min="7435" max="7435" width="11.42578125" style="1425" bestFit="1" customWidth="1"/>
    <col min="7436" max="7680" width="9.140625" style="1425"/>
    <col min="7681" max="7681" width="6" style="1425" customWidth="1"/>
    <col min="7682" max="7682" width="42.7109375" style="1425" customWidth="1"/>
    <col min="7683" max="7683" width="8.85546875" style="1425" customWidth="1"/>
    <col min="7684" max="7684" width="13.85546875" style="1425" customWidth="1"/>
    <col min="7685" max="7685" width="13.7109375" style="1425" customWidth="1"/>
    <col min="7686" max="7686" width="16.28515625" style="1425" customWidth="1"/>
    <col min="7687" max="7687" width="35.28515625" style="1425" customWidth="1"/>
    <col min="7688" max="7688" width="9.140625" style="1425"/>
    <col min="7689" max="7689" width="16.85546875" style="1425" customWidth="1"/>
    <col min="7690" max="7690" width="9.140625" style="1425"/>
    <col min="7691" max="7691" width="11.42578125" style="1425" bestFit="1" customWidth="1"/>
    <col min="7692" max="7936" width="9.140625" style="1425"/>
    <col min="7937" max="7937" width="6" style="1425" customWidth="1"/>
    <col min="7938" max="7938" width="42.7109375" style="1425" customWidth="1"/>
    <col min="7939" max="7939" width="8.85546875" style="1425" customWidth="1"/>
    <col min="7940" max="7940" width="13.85546875" style="1425" customWidth="1"/>
    <col min="7941" max="7941" width="13.7109375" style="1425" customWidth="1"/>
    <col min="7942" max="7942" width="16.28515625" style="1425" customWidth="1"/>
    <col min="7943" max="7943" width="35.28515625" style="1425" customWidth="1"/>
    <col min="7944" max="7944" width="9.140625" style="1425"/>
    <col min="7945" max="7945" width="16.85546875" style="1425" customWidth="1"/>
    <col min="7946" max="7946" width="9.140625" style="1425"/>
    <col min="7947" max="7947" width="11.42578125" style="1425" bestFit="1" customWidth="1"/>
    <col min="7948" max="8192" width="9.140625" style="1425"/>
    <col min="8193" max="8193" width="6" style="1425" customWidth="1"/>
    <col min="8194" max="8194" width="42.7109375" style="1425" customWidth="1"/>
    <col min="8195" max="8195" width="8.85546875" style="1425" customWidth="1"/>
    <col min="8196" max="8196" width="13.85546875" style="1425" customWidth="1"/>
    <col min="8197" max="8197" width="13.7109375" style="1425" customWidth="1"/>
    <col min="8198" max="8198" width="16.28515625" style="1425" customWidth="1"/>
    <col min="8199" max="8199" width="35.28515625" style="1425" customWidth="1"/>
    <col min="8200" max="8200" width="9.140625" style="1425"/>
    <col min="8201" max="8201" width="16.85546875" style="1425" customWidth="1"/>
    <col min="8202" max="8202" width="9.140625" style="1425"/>
    <col min="8203" max="8203" width="11.42578125" style="1425" bestFit="1" customWidth="1"/>
    <col min="8204" max="8448" width="9.140625" style="1425"/>
    <col min="8449" max="8449" width="6" style="1425" customWidth="1"/>
    <col min="8450" max="8450" width="42.7109375" style="1425" customWidth="1"/>
    <col min="8451" max="8451" width="8.85546875" style="1425" customWidth="1"/>
    <col min="8452" max="8452" width="13.85546875" style="1425" customWidth="1"/>
    <col min="8453" max="8453" width="13.7109375" style="1425" customWidth="1"/>
    <col min="8454" max="8454" width="16.28515625" style="1425" customWidth="1"/>
    <col min="8455" max="8455" width="35.28515625" style="1425" customWidth="1"/>
    <col min="8456" max="8456" width="9.140625" style="1425"/>
    <col min="8457" max="8457" width="16.85546875" style="1425" customWidth="1"/>
    <col min="8458" max="8458" width="9.140625" style="1425"/>
    <col min="8459" max="8459" width="11.42578125" style="1425" bestFit="1" customWidth="1"/>
    <col min="8460" max="8704" width="9.140625" style="1425"/>
    <col min="8705" max="8705" width="6" style="1425" customWidth="1"/>
    <col min="8706" max="8706" width="42.7109375" style="1425" customWidth="1"/>
    <col min="8707" max="8707" width="8.85546875" style="1425" customWidth="1"/>
    <col min="8708" max="8708" width="13.85546875" style="1425" customWidth="1"/>
    <col min="8709" max="8709" width="13.7109375" style="1425" customWidth="1"/>
    <col min="8710" max="8710" width="16.28515625" style="1425" customWidth="1"/>
    <col min="8711" max="8711" width="35.28515625" style="1425" customWidth="1"/>
    <col min="8712" max="8712" width="9.140625" style="1425"/>
    <col min="8713" max="8713" width="16.85546875" style="1425" customWidth="1"/>
    <col min="8714" max="8714" width="9.140625" style="1425"/>
    <col min="8715" max="8715" width="11.42578125" style="1425" bestFit="1" customWidth="1"/>
    <col min="8716" max="8960" width="9.140625" style="1425"/>
    <col min="8961" max="8961" width="6" style="1425" customWidth="1"/>
    <col min="8962" max="8962" width="42.7109375" style="1425" customWidth="1"/>
    <col min="8963" max="8963" width="8.85546875" style="1425" customWidth="1"/>
    <col min="8964" max="8964" width="13.85546875" style="1425" customWidth="1"/>
    <col min="8965" max="8965" width="13.7109375" style="1425" customWidth="1"/>
    <col min="8966" max="8966" width="16.28515625" style="1425" customWidth="1"/>
    <col min="8967" max="8967" width="35.28515625" style="1425" customWidth="1"/>
    <col min="8968" max="8968" width="9.140625" style="1425"/>
    <col min="8969" max="8969" width="16.85546875" style="1425" customWidth="1"/>
    <col min="8970" max="8970" width="9.140625" style="1425"/>
    <col min="8971" max="8971" width="11.42578125" style="1425" bestFit="1" customWidth="1"/>
    <col min="8972" max="9216" width="9.140625" style="1425"/>
    <col min="9217" max="9217" width="6" style="1425" customWidth="1"/>
    <col min="9218" max="9218" width="42.7109375" style="1425" customWidth="1"/>
    <col min="9219" max="9219" width="8.85546875" style="1425" customWidth="1"/>
    <col min="9220" max="9220" width="13.85546875" style="1425" customWidth="1"/>
    <col min="9221" max="9221" width="13.7109375" style="1425" customWidth="1"/>
    <col min="9222" max="9222" width="16.28515625" style="1425" customWidth="1"/>
    <col min="9223" max="9223" width="35.28515625" style="1425" customWidth="1"/>
    <col min="9224" max="9224" width="9.140625" style="1425"/>
    <col min="9225" max="9225" width="16.85546875" style="1425" customWidth="1"/>
    <col min="9226" max="9226" width="9.140625" style="1425"/>
    <col min="9227" max="9227" width="11.42578125" style="1425" bestFit="1" customWidth="1"/>
    <col min="9228" max="9472" width="9.140625" style="1425"/>
    <col min="9473" max="9473" width="6" style="1425" customWidth="1"/>
    <col min="9474" max="9474" width="42.7109375" style="1425" customWidth="1"/>
    <col min="9475" max="9475" width="8.85546875" style="1425" customWidth="1"/>
    <col min="9476" max="9476" width="13.85546875" style="1425" customWidth="1"/>
    <col min="9477" max="9477" width="13.7109375" style="1425" customWidth="1"/>
    <col min="9478" max="9478" width="16.28515625" style="1425" customWidth="1"/>
    <col min="9479" max="9479" width="35.28515625" style="1425" customWidth="1"/>
    <col min="9480" max="9480" width="9.140625" style="1425"/>
    <col min="9481" max="9481" width="16.85546875" style="1425" customWidth="1"/>
    <col min="9482" max="9482" width="9.140625" style="1425"/>
    <col min="9483" max="9483" width="11.42578125" style="1425" bestFit="1" customWidth="1"/>
    <col min="9484" max="9728" width="9.140625" style="1425"/>
    <col min="9729" max="9729" width="6" style="1425" customWidth="1"/>
    <col min="9730" max="9730" width="42.7109375" style="1425" customWidth="1"/>
    <col min="9731" max="9731" width="8.85546875" style="1425" customWidth="1"/>
    <col min="9732" max="9732" width="13.85546875" style="1425" customWidth="1"/>
    <col min="9733" max="9733" width="13.7109375" style="1425" customWidth="1"/>
    <col min="9734" max="9734" width="16.28515625" style="1425" customWidth="1"/>
    <col min="9735" max="9735" width="35.28515625" style="1425" customWidth="1"/>
    <col min="9736" max="9736" width="9.140625" style="1425"/>
    <col min="9737" max="9737" width="16.85546875" style="1425" customWidth="1"/>
    <col min="9738" max="9738" width="9.140625" style="1425"/>
    <col min="9739" max="9739" width="11.42578125" style="1425" bestFit="1" customWidth="1"/>
    <col min="9740" max="9984" width="9.140625" style="1425"/>
    <col min="9985" max="9985" width="6" style="1425" customWidth="1"/>
    <col min="9986" max="9986" width="42.7109375" style="1425" customWidth="1"/>
    <col min="9987" max="9987" width="8.85546875" style="1425" customWidth="1"/>
    <col min="9988" max="9988" width="13.85546875" style="1425" customWidth="1"/>
    <col min="9989" max="9989" width="13.7109375" style="1425" customWidth="1"/>
    <col min="9990" max="9990" width="16.28515625" style="1425" customWidth="1"/>
    <col min="9991" max="9991" width="35.28515625" style="1425" customWidth="1"/>
    <col min="9992" max="9992" width="9.140625" style="1425"/>
    <col min="9993" max="9993" width="16.85546875" style="1425" customWidth="1"/>
    <col min="9994" max="9994" width="9.140625" style="1425"/>
    <col min="9995" max="9995" width="11.42578125" style="1425" bestFit="1" customWidth="1"/>
    <col min="9996" max="10240" width="9.140625" style="1425"/>
    <col min="10241" max="10241" width="6" style="1425" customWidth="1"/>
    <col min="10242" max="10242" width="42.7109375" style="1425" customWidth="1"/>
    <col min="10243" max="10243" width="8.85546875" style="1425" customWidth="1"/>
    <col min="10244" max="10244" width="13.85546875" style="1425" customWidth="1"/>
    <col min="10245" max="10245" width="13.7109375" style="1425" customWidth="1"/>
    <col min="10246" max="10246" width="16.28515625" style="1425" customWidth="1"/>
    <col min="10247" max="10247" width="35.28515625" style="1425" customWidth="1"/>
    <col min="10248" max="10248" width="9.140625" style="1425"/>
    <col min="10249" max="10249" width="16.85546875" style="1425" customWidth="1"/>
    <col min="10250" max="10250" width="9.140625" style="1425"/>
    <col min="10251" max="10251" width="11.42578125" style="1425" bestFit="1" customWidth="1"/>
    <col min="10252" max="10496" width="9.140625" style="1425"/>
    <col min="10497" max="10497" width="6" style="1425" customWidth="1"/>
    <col min="10498" max="10498" width="42.7109375" style="1425" customWidth="1"/>
    <col min="10499" max="10499" width="8.85546875" style="1425" customWidth="1"/>
    <col min="10500" max="10500" width="13.85546875" style="1425" customWidth="1"/>
    <col min="10501" max="10501" width="13.7109375" style="1425" customWidth="1"/>
    <col min="10502" max="10502" width="16.28515625" style="1425" customWidth="1"/>
    <col min="10503" max="10503" width="35.28515625" style="1425" customWidth="1"/>
    <col min="10504" max="10504" width="9.140625" style="1425"/>
    <col min="10505" max="10505" width="16.85546875" style="1425" customWidth="1"/>
    <col min="10506" max="10506" width="9.140625" style="1425"/>
    <col min="10507" max="10507" width="11.42578125" style="1425" bestFit="1" customWidth="1"/>
    <col min="10508" max="10752" width="9.140625" style="1425"/>
    <col min="10753" max="10753" width="6" style="1425" customWidth="1"/>
    <col min="10754" max="10754" width="42.7109375" style="1425" customWidth="1"/>
    <col min="10755" max="10755" width="8.85546875" style="1425" customWidth="1"/>
    <col min="10756" max="10756" width="13.85546875" style="1425" customWidth="1"/>
    <col min="10757" max="10757" width="13.7109375" style="1425" customWidth="1"/>
    <col min="10758" max="10758" width="16.28515625" style="1425" customWidth="1"/>
    <col min="10759" max="10759" width="35.28515625" style="1425" customWidth="1"/>
    <col min="10760" max="10760" width="9.140625" style="1425"/>
    <col min="10761" max="10761" width="16.85546875" style="1425" customWidth="1"/>
    <col min="10762" max="10762" width="9.140625" style="1425"/>
    <col min="10763" max="10763" width="11.42578125" style="1425" bestFit="1" customWidth="1"/>
    <col min="10764" max="11008" width="9.140625" style="1425"/>
    <col min="11009" max="11009" width="6" style="1425" customWidth="1"/>
    <col min="11010" max="11010" width="42.7109375" style="1425" customWidth="1"/>
    <col min="11011" max="11011" width="8.85546875" style="1425" customWidth="1"/>
    <col min="11012" max="11012" width="13.85546875" style="1425" customWidth="1"/>
    <col min="11013" max="11013" width="13.7109375" style="1425" customWidth="1"/>
    <col min="11014" max="11014" width="16.28515625" style="1425" customWidth="1"/>
    <col min="11015" max="11015" width="35.28515625" style="1425" customWidth="1"/>
    <col min="11016" max="11016" width="9.140625" style="1425"/>
    <col min="11017" max="11017" width="16.85546875" style="1425" customWidth="1"/>
    <col min="11018" max="11018" width="9.140625" style="1425"/>
    <col min="11019" max="11019" width="11.42578125" style="1425" bestFit="1" customWidth="1"/>
    <col min="11020" max="11264" width="9.140625" style="1425"/>
    <col min="11265" max="11265" width="6" style="1425" customWidth="1"/>
    <col min="11266" max="11266" width="42.7109375" style="1425" customWidth="1"/>
    <col min="11267" max="11267" width="8.85546875" style="1425" customWidth="1"/>
    <col min="11268" max="11268" width="13.85546875" style="1425" customWidth="1"/>
    <col min="11269" max="11269" width="13.7109375" style="1425" customWidth="1"/>
    <col min="11270" max="11270" width="16.28515625" style="1425" customWidth="1"/>
    <col min="11271" max="11271" width="35.28515625" style="1425" customWidth="1"/>
    <col min="11272" max="11272" width="9.140625" style="1425"/>
    <col min="11273" max="11273" width="16.85546875" style="1425" customWidth="1"/>
    <col min="11274" max="11274" width="9.140625" style="1425"/>
    <col min="11275" max="11275" width="11.42578125" style="1425" bestFit="1" customWidth="1"/>
    <col min="11276" max="11520" width="9.140625" style="1425"/>
    <col min="11521" max="11521" width="6" style="1425" customWidth="1"/>
    <col min="11522" max="11522" width="42.7109375" style="1425" customWidth="1"/>
    <col min="11523" max="11523" width="8.85546875" style="1425" customWidth="1"/>
    <col min="11524" max="11524" width="13.85546875" style="1425" customWidth="1"/>
    <col min="11525" max="11525" width="13.7109375" style="1425" customWidth="1"/>
    <col min="11526" max="11526" width="16.28515625" style="1425" customWidth="1"/>
    <col min="11527" max="11527" width="35.28515625" style="1425" customWidth="1"/>
    <col min="11528" max="11528" width="9.140625" style="1425"/>
    <col min="11529" max="11529" width="16.85546875" style="1425" customWidth="1"/>
    <col min="11530" max="11530" width="9.140625" style="1425"/>
    <col min="11531" max="11531" width="11.42578125" style="1425" bestFit="1" customWidth="1"/>
    <col min="11532" max="11776" width="9.140625" style="1425"/>
    <col min="11777" max="11777" width="6" style="1425" customWidth="1"/>
    <col min="11778" max="11778" width="42.7109375" style="1425" customWidth="1"/>
    <col min="11779" max="11779" width="8.85546875" style="1425" customWidth="1"/>
    <col min="11780" max="11780" width="13.85546875" style="1425" customWidth="1"/>
    <col min="11781" max="11781" width="13.7109375" style="1425" customWidth="1"/>
    <col min="11782" max="11782" width="16.28515625" style="1425" customWidth="1"/>
    <col min="11783" max="11783" width="35.28515625" style="1425" customWidth="1"/>
    <col min="11784" max="11784" width="9.140625" style="1425"/>
    <col min="11785" max="11785" width="16.85546875" style="1425" customWidth="1"/>
    <col min="11786" max="11786" width="9.140625" style="1425"/>
    <col min="11787" max="11787" width="11.42578125" style="1425" bestFit="1" customWidth="1"/>
    <col min="11788" max="12032" width="9.140625" style="1425"/>
    <col min="12033" max="12033" width="6" style="1425" customWidth="1"/>
    <col min="12034" max="12034" width="42.7109375" style="1425" customWidth="1"/>
    <col min="12035" max="12035" width="8.85546875" style="1425" customWidth="1"/>
    <col min="12036" max="12036" width="13.85546875" style="1425" customWidth="1"/>
    <col min="12037" max="12037" width="13.7109375" style="1425" customWidth="1"/>
    <col min="12038" max="12038" width="16.28515625" style="1425" customWidth="1"/>
    <col min="12039" max="12039" width="35.28515625" style="1425" customWidth="1"/>
    <col min="12040" max="12040" width="9.140625" style="1425"/>
    <col min="12041" max="12041" width="16.85546875" style="1425" customWidth="1"/>
    <col min="12042" max="12042" width="9.140625" style="1425"/>
    <col min="12043" max="12043" width="11.42578125" style="1425" bestFit="1" customWidth="1"/>
    <col min="12044" max="12288" width="9.140625" style="1425"/>
    <col min="12289" max="12289" width="6" style="1425" customWidth="1"/>
    <col min="12290" max="12290" width="42.7109375" style="1425" customWidth="1"/>
    <col min="12291" max="12291" width="8.85546875" style="1425" customWidth="1"/>
    <col min="12292" max="12292" width="13.85546875" style="1425" customWidth="1"/>
    <col min="12293" max="12293" width="13.7109375" style="1425" customWidth="1"/>
    <col min="12294" max="12294" width="16.28515625" style="1425" customWidth="1"/>
    <col min="12295" max="12295" width="35.28515625" style="1425" customWidth="1"/>
    <col min="12296" max="12296" width="9.140625" style="1425"/>
    <col min="12297" max="12297" width="16.85546875" style="1425" customWidth="1"/>
    <col min="12298" max="12298" width="9.140625" style="1425"/>
    <col min="12299" max="12299" width="11.42578125" style="1425" bestFit="1" customWidth="1"/>
    <col min="12300" max="12544" width="9.140625" style="1425"/>
    <col min="12545" max="12545" width="6" style="1425" customWidth="1"/>
    <col min="12546" max="12546" width="42.7109375" style="1425" customWidth="1"/>
    <col min="12547" max="12547" width="8.85546875" style="1425" customWidth="1"/>
    <col min="12548" max="12548" width="13.85546875" style="1425" customWidth="1"/>
    <col min="12549" max="12549" width="13.7109375" style="1425" customWidth="1"/>
    <col min="12550" max="12550" width="16.28515625" style="1425" customWidth="1"/>
    <col min="12551" max="12551" width="35.28515625" style="1425" customWidth="1"/>
    <col min="12552" max="12552" width="9.140625" style="1425"/>
    <col min="12553" max="12553" width="16.85546875" style="1425" customWidth="1"/>
    <col min="12554" max="12554" width="9.140625" style="1425"/>
    <col min="12555" max="12555" width="11.42578125" style="1425" bestFit="1" customWidth="1"/>
    <col min="12556" max="12800" width="9.140625" style="1425"/>
    <col min="12801" max="12801" width="6" style="1425" customWidth="1"/>
    <col min="12802" max="12802" width="42.7109375" style="1425" customWidth="1"/>
    <col min="12803" max="12803" width="8.85546875" style="1425" customWidth="1"/>
    <col min="12804" max="12804" width="13.85546875" style="1425" customWidth="1"/>
    <col min="12805" max="12805" width="13.7109375" style="1425" customWidth="1"/>
    <col min="12806" max="12806" width="16.28515625" style="1425" customWidth="1"/>
    <col min="12807" max="12807" width="35.28515625" style="1425" customWidth="1"/>
    <col min="12808" max="12808" width="9.140625" style="1425"/>
    <col min="12809" max="12809" width="16.85546875" style="1425" customWidth="1"/>
    <col min="12810" max="12810" width="9.140625" style="1425"/>
    <col min="12811" max="12811" width="11.42578125" style="1425" bestFit="1" customWidth="1"/>
    <col min="12812" max="13056" width="9.140625" style="1425"/>
    <col min="13057" max="13057" width="6" style="1425" customWidth="1"/>
    <col min="13058" max="13058" width="42.7109375" style="1425" customWidth="1"/>
    <col min="13059" max="13059" width="8.85546875" style="1425" customWidth="1"/>
    <col min="13060" max="13060" width="13.85546875" style="1425" customWidth="1"/>
    <col min="13061" max="13061" width="13.7109375" style="1425" customWidth="1"/>
    <col min="13062" max="13062" width="16.28515625" style="1425" customWidth="1"/>
    <col min="13063" max="13063" width="35.28515625" style="1425" customWidth="1"/>
    <col min="13064" max="13064" width="9.140625" style="1425"/>
    <col min="13065" max="13065" width="16.85546875" style="1425" customWidth="1"/>
    <col min="13066" max="13066" width="9.140625" style="1425"/>
    <col min="13067" max="13067" width="11.42578125" style="1425" bestFit="1" customWidth="1"/>
    <col min="13068" max="13312" width="9.140625" style="1425"/>
    <col min="13313" max="13313" width="6" style="1425" customWidth="1"/>
    <col min="13314" max="13314" width="42.7109375" style="1425" customWidth="1"/>
    <col min="13315" max="13315" width="8.85546875" style="1425" customWidth="1"/>
    <col min="13316" max="13316" width="13.85546875" style="1425" customWidth="1"/>
    <col min="13317" max="13317" width="13.7109375" style="1425" customWidth="1"/>
    <col min="13318" max="13318" width="16.28515625" style="1425" customWidth="1"/>
    <col min="13319" max="13319" width="35.28515625" style="1425" customWidth="1"/>
    <col min="13320" max="13320" width="9.140625" style="1425"/>
    <col min="13321" max="13321" width="16.85546875" style="1425" customWidth="1"/>
    <col min="13322" max="13322" width="9.140625" style="1425"/>
    <col min="13323" max="13323" width="11.42578125" style="1425" bestFit="1" customWidth="1"/>
    <col min="13324" max="13568" width="9.140625" style="1425"/>
    <col min="13569" max="13569" width="6" style="1425" customWidth="1"/>
    <col min="13570" max="13570" width="42.7109375" style="1425" customWidth="1"/>
    <col min="13571" max="13571" width="8.85546875" style="1425" customWidth="1"/>
    <col min="13572" max="13572" width="13.85546875" style="1425" customWidth="1"/>
    <col min="13573" max="13573" width="13.7109375" style="1425" customWidth="1"/>
    <col min="13574" max="13574" width="16.28515625" style="1425" customWidth="1"/>
    <col min="13575" max="13575" width="35.28515625" style="1425" customWidth="1"/>
    <col min="13576" max="13576" width="9.140625" style="1425"/>
    <col min="13577" max="13577" width="16.85546875" style="1425" customWidth="1"/>
    <col min="13578" max="13578" width="9.140625" style="1425"/>
    <col min="13579" max="13579" width="11.42578125" style="1425" bestFit="1" customWidth="1"/>
    <col min="13580" max="13824" width="9.140625" style="1425"/>
    <col min="13825" max="13825" width="6" style="1425" customWidth="1"/>
    <col min="13826" max="13826" width="42.7109375" style="1425" customWidth="1"/>
    <col min="13827" max="13827" width="8.85546875" style="1425" customWidth="1"/>
    <col min="13828" max="13828" width="13.85546875" style="1425" customWidth="1"/>
    <col min="13829" max="13829" width="13.7109375" style="1425" customWidth="1"/>
    <col min="13830" max="13830" width="16.28515625" style="1425" customWidth="1"/>
    <col min="13831" max="13831" width="35.28515625" style="1425" customWidth="1"/>
    <col min="13832" max="13832" width="9.140625" style="1425"/>
    <col min="13833" max="13833" width="16.85546875" style="1425" customWidth="1"/>
    <col min="13834" max="13834" width="9.140625" style="1425"/>
    <col min="13835" max="13835" width="11.42578125" style="1425" bestFit="1" customWidth="1"/>
    <col min="13836" max="14080" width="9.140625" style="1425"/>
    <col min="14081" max="14081" width="6" style="1425" customWidth="1"/>
    <col min="14082" max="14082" width="42.7109375" style="1425" customWidth="1"/>
    <col min="14083" max="14083" width="8.85546875" style="1425" customWidth="1"/>
    <col min="14084" max="14084" width="13.85546875" style="1425" customWidth="1"/>
    <col min="14085" max="14085" width="13.7109375" style="1425" customWidth="1"/>
    <col min="14086" max="14086" width="16.28515625" style="1425" customWidth="1"/>
    <col min="14087" max="14087" width="35.28515625" style="1425" customWidth="1"/>
    <col min="14088" max="14088" width="9.140625" style="1425"/>
    <col min="14089" max="14089" width="16.85546875" style="1425" customWidth="1"/>
    <col min="14090" max="14090" width="9.140625" style="1425"/>
    <col min="14091" max="14091" width="11.42578125" style="1425" bestFit="1" customWidth="1"/>
    <col min="14092" max="14336" width="9.140625" style="1425"/>
    <col min="14337" max="14337" width="6" style="1425" customWidth="1"/>
    <col min="14338" max="14338" width="42.7109375" style="1425" customWidth="1"/>
    <col min="14339" max="14339" width="8.85546875" style="1425" customWidth="1"/>
    <col min="14340" max="14340" width="13.85546875" style="1425" customWidth="1"/>
    <col min="14341" max="14341" width="13.7109375" style="1425" customWidth="1"/>
    <col min="14342" max="14342" width="16.28515625" style="1425" customWidth="1"/>
    <col min="14343" max="14343" width="35.28515625" style="1425" customWidth="1"/>
    <col min="14344" max="14344" width="9.140625" style="1425"/>
    <col min="14345" max="14345" width="16.85546875" style="1425" customWidth="1"/>
    <col min="14346" max="14346" width="9.140625" style="1425"/>
    <col min="14347" max="14347" width="11.42578125" style="1425" bestFit="1" customWidth="1"/>
    <col min="14348" max="14592" width="9.140625" style="1425"/>
    <col min="14593" max="14593" width="6" style="1425" customWidth="1"/>
    <col min="14594" max="14594" width="42.7109375" style="1425" customWidth="1"/>
    <col min="14595" max="14595" width="8.85546875" style="1425" customWidth="1"/>
    <col min="14596" max="14596" width="13.85546875" style="1425" customWidth="1"/>
    <col min="14597" max="14597" width="13.7109375" style="1425" customWidth="1"/>
    <col min="14598" max="14598" width="16.28515625" style="1425" customWidth="1"/>
    <col min="14599" max="14599" width="35.28515625" style="1425" customWidth="1"/>
    <col min="14600" max="14600" width="9.140625" style="1425"/>
    <col min="14601" max="14601" width="16.85546875" style="1425" customWidth="1"/>
    <col min="14602" max="14602" width="9.140625" style="1425"/>
    <col min="14603" max="14603" width="11.42578125" style="1425" bestFit="1" customWidth="1"/>
    <col min="14604" max="14848" width="9.140625" style="1425"/>
    <col min="14849" max="14849" width="6" style="1425" customWidth="1"/>
    <col min="14850" max="14850" width="42.7109375" style="1425" customWidth="1"/>
    <col min="14851" max="14851" width="8.85546875" style="1425" customWidth="1"/>
    <col min="14852" max="14852" width="13.85546875" style="1425" customWidth="1"/>
    <col min="14853" max="14853" width="13.7109375" style="1425" customWidth="1"/>
    <col min="14854" max="14854" width="16.28515625" style="1425" customWidth="1"/>
    <col min="14855" max="14855" width="35.28515625" style="1425" customWidth="1"/>
    <col min="14856" max="14856" width="9.140625" style="1425"/>
    <col min="14857" max="14857" width="16.85546875" style="1425" customWidth="1"/>
    <col min="14858" max="14858" width="9.140625" style="1425"/>
    <col min="14859" max="14859" width="11.42578125" style="1425" bestFit="1" customWidth="1"/>
    <col min="14860" max="15104" width="9.140625" style="1425"/>
    <col min="15105" max="15105" width="6" style="1425" customWidth="1"/>
    <col min="15106" max="15106" width="42.7109375" style="1425" customWidth="1"/>
    <col min="15107" max="15107" width="8.85546875" style="1425" customWidth="1"/>
    <col min="15108" max="15108" width="13.85546875" style="1425" customWidth="1"/>
    <col min="15109" max="15109" width="13.7109375" style="1425" customWidth="1"/>
    <col min="15110" max="15110" width="16.28515625" style="1425" customWidth="1"/>
    <col min="15111" max="15111" width="35.28515625" style="1425" customWidth="1"/>
    <col min="15112" max="15112" width="9.140625" style="1425"/>
    <col min="15113" max="15113" width="16.85546875" style="1425" customWidth="1"/>
    <col min="15114" max="15114" width="9.140625" style="1425"/>
    <col min="15115" max="15115" width="11.42578125" style="1425" bestFit="1" customWidth="1"/>
    <col min="15116" max="15360" width="9.140625" style="1425"/>
    <col min="15361" max="15361" width="6" style="1425" customWidth="1"/>
    <col min="15362" max="15362" width="42.7109375" style="1425" customWidth="1"/>
    <col min="15363" max="15363" width="8.85546875" style="1425" customWidth="1"/>
    <col min="15364" max="15364" width="13.85546875" style="1425" customWidth="1"/>
    <col min="15365" max="15365" width="13.7109375" style="1425" customWidth="1"/>
    <col min="15366" max="15366" width="16.28515625" style="1425" customWidth="1"/>
    <col min="15367" max="15367" width="35.28515625" style="1425" customWidth="1"/>
    <col min="15368" max="15368" width="9.140625" style="1425"/>
    <col min="15369" max="15369" width="16.85546875" style="1425" customWidth="1"/>
    <col min="15370" max="15370" width="9.140625" style="1425"/>
    <col min="15371" max="15371" width="11.42578125" style="1425" bestFit="1" customWidth="1"/>
    <col min="15372" max="15616" width="9.140625" style="1425"/>
    <col min="15617" max="15617" width="6" style="1425" customWidth="1"/>
    <col min="15618" max="15618" width="42.7109375" style="1425" customWidth="1"/>
    <col min="15619" max="15619" width="8.85546875" style="1425" customWidth="1"/>
    <col min="15620" max="15620" width="13.85546875" style="1425" customWidth="1"/>
    <col min="15621" max="15621" width="13.7109375" style="1425" customWidth="1"/>
    <col min="15622" max="15622" width="16.28515625" style="1425" customWidth="1"/>
    <col min="15623" max="15623" width="35.28515625" style="1425" customWidth="1"/>
    <col min="15624" max="15624" width="9.140625" style="1425"/>
    <col min="15625" max="15625" width="16.85546875" style="1425" customWidth="1"/>
    <col min="15626" max="15626" width="9.140625" style="1425"/>
    <col min="15627" max="15627" width="11.42578125" style="1425" bestFit="1" customWidth="1"/>
    <col min="15628" max="15872" width="9.140625" style="1425"/>
    <col min="15873" max="15873" width="6" style="1425" customWidth="1"/>
    <col min="15874" max="15874" width="42.7109375" style="1425" customWidth="1"/>
    <col min="15875" max="15875" width="8.85546875" style="1425" customWidth="1"/>
    <col min="15876" max="15876" width="13.85546875" style="1425" customWidth="1"/>
    <col min="15877" max="15877" width="13.7109375" style="1425" customWidth="1"/>
    <col min="15878" max="15878" width="16.28515625" style="1425" customWidth="1"/>
    <col min="15879" max="15879" width="35.28515625" style="1425" customWidth="1"/>
    <col min="15880" max="15880" width="9.140625" style="1425"/>
    <col min="15881" max="15881" width="16.85546875" style="1425" customWidth="1"/>
    <col min="15882" max="15882" width="9.140625" style="1425"/>
    <col min="15883" max="15883" width="11.42578125" style="1425" bestFit="1" customWidth="1"/>
    <col min="15884" max="16128" width="9.140625" style="1425"/>
    <col min="16129" max="16129" width="6" style="1425" customWidth="1"/>
    <col min="16130" max="16130" width="42.7109375" style="1425" customWidth="1"/>
    <col min="16131" max="16131" width="8.85546875" style="1425" customWidth="1"/>
    <col min="16132" max="16132" width="13.85546875" style="1425" customWidth="1"/>
    <col min="16133" max="16133" width="13.7109375" style="1425" customWidth="1"/>
    <col min="16134" max="16134" width="16.28515625" style="1425" customWidth="1"/>
    <col min="16135" max="16135" width="35.28515625" style="1425" customWidth="1"/>
    <col min="16136" max="16136" width="9.140625" style="1425"/>
    <col min="16137" max="16137" width="16.85546875" style="1425" customWidth="1"/>
    <col min="16138" max="16138" width="9.140625" style="1425"/>
    <col min="16139" max="16139" width="11.42578125" style="1425" bestFit="1" customWidth="1"/>
    <col min="16140" max="16384" width="9.140625" style="1425"/>
  </cols>
  <sheetData>
    <row r="1" spans="1:11" s="923" customFormat="1" ht="16.5" customHeight="1">
      <c r="A1" s="1588" t="s">
        <v>569</v>
      </c>
      <c r="B1" s="1588"/>
      <c r="C1" s="1588"/>
      <c r="D1" s="1588"/>
      <c r="E1" s="1588"/>
      <c r="F1" s="1588"/>
    </row>
    <row r="2" spans="1:11" s="924" customFormat="1" ht="18" customHeight="1">
      <c r="A2" s="1604" t="s">
        <v>570</v>
      </c>
      <c r="B2" s="1604"/>
      <c r="C2" s="1604"/>
      <c r="D2" s="1604"/>
      <c r="E2" s="1604"/>
      <c r="F2" s="1604"/>
    </row>
    <row r="3" spans="1:11" s="923" customFormat="1" ht="13.5" hidden="1">
      <c r="A3" s="1366"/>
      <c r="B3" s="1367"/>
      <c r="C3" s="1368"/>
      <c r="D3" s="1367"/>
    </row>
    <row r="4" spans="1:11" s="1369" customFormat="1" ht="12.75" customHeight="1">
      <c r="A4" s="922"/>
      <c r="B4" s="922"/>
      <c r="C4" s="922"/>
      <c r="F4" s="1370" t="s">
        <v>571</v>
      </c>
    </row>
    <row r="5" spans="1:11" s="1372" customFormat="1" ht="12.75" customHeight="1">
      <c r="A5" s="1605" t="s">
        <v>3</v>
      </c>
      <c r="B5" s="1605" t="s">
        <v>4</v>
      </c>
      <c r="C5" s="1605" t="s">
        <v>5</v>
      </c>
      <c r="D5" s="1605" t="s">
        <v>572</v>
      </c>
      <c r="E5" s="1371" t="s">
        <v>191</v>
      </c>
      <c r="F5" s="1371"/>
    </row>
    <row r="6" spans="1:11" s="1372" customFormat="1" ht="57.75" customHeight="1">
      <c r="A6" s="1606"/>
      <c r="B6" s="1606"/>
      <c r="C6" s="1606"/>
      <c r="D6" s="1606"/>
      <c r="E6" s="1373" t="s">
        <v>573</v>
      </c>
      <c r="F6" s="1373" t="s">
        <v>574</v>
      </c>
      <c r="G6" s="1374"/>
    </row>
    <row r="7" spans="1:11" s="1376" customFormat="1" ht="14.25">
      <c r="A7" s="1375" t="s">
        <v>13</v>
      </c>
      <c r="B7" s="1373">
        <v>2</v>
      </c>
      <c r="C7" s="1017">
        <v>3</v>
      </c>
      <c r="D7" s="1017">
        <v>4</v>
      </c>
      <c r="E7" s="1017">
        <v>5</v>
      </c>
      <c r="F7" s="1373">
        <v>6</v>
      </c>
    </row>
    <row r="8" spans="1:11" s="1382" customFormat="1" ht="32.25" customHeight="1">
      <c r="A8" s="1377">
        <v>1000</v>
      </c>
      <c r="B8" s="1378" t="s">
        <v>575</v>
      </c>
      <c r="C8" s="1379"/>
      <c r="D8" s="1380">
        <f>E8+F8-F124</f>
        <v>2179790.5612000003</v>
      </c>
      <c r="E8" s="1380">
        <f>E10+E53+E74</f>
        <v>1043963.3</v>
      </c>
      <c r="F8" s="1380">
        <f>F53+F74</f>
        <v>1235827.2612000001</v>
      </c>
      <c r="G8" s="1381"/>
      <c r="I8" s="1381"/>
    </row>
    <row r="9" spans="1:11" s="1369" customFormat="1" ht="12.75" customHeight="1">
      <c r="A9" s="1383"/>
      <c r="B9" s="1383" t="s">
        <v>576</v>
      </c>
      <c r="C9" s="1379"/>
      <c r="D9" s="1384"/>
      <c r="E9" s="1384"/>
      <c r="F9" s="1384"/>
    </row>
    <row r="10" spans="1:11" s="1369" customFormat="1" ht="15" customHeight="1">
      <c r="A10" s="1385">
        <v>1100</v>
      </c>
      <c r="B10" s="1386" t="s">
        <v>577</v>
      </c>
      <c r="C10" s="1017">
        <v>7100</v>
      </c>
      <c r="D10" s="1384">
        <f>E10</f>
        <v>180592.454</v>
      </c>
      <c r="E10" s="1387">
        <f>E13+E18+E23+E43+E46</f>
        <v>180592.454</v>
      </c>
      <c r="F10" s="1036" t="s">
        <v>17</v>
      </c>
    </row>
    <row r="11" spans="1:11" s="1372" customFormat="1" ht="18.75" customHeight="1">
      <c r="A11" s="1383"/>
      <c r="B11" s="1388" t="s">
        <v>578</v>
      </c>
      <c r="C11" s="1389"/>
      <c r="D11" s="1384"/>
      <c r="E11" s="1384"/>
      <c r="F11" s="1337"/>
      <c r="G11" s="1390"/>
    </row>
    <row r="12" spans="1:11" s="1369" customFormat="1" ht="11.25" customHeight="1">
      <c r="A12" s="1383"/>
      <c r="B12" s="1388" t="s">
        <v>579</v>
      </c>
      <c r="C12" s="1389"/>
      <c r="D12" s="1384"/>
      <c r="E12" s="1384"/>
      <c r="F12" s="1337"/>
    </row>
    <row r="13" spans="1:11" s="1372" customFormat="1" ht="14.25" customHeight="1">
      <c r="A13" s="1385">
        <v>1110</v>
      </c>
      <c r="B13" s="1391" t="s">
        <v>580</v>
      </c>
      <c r="C13" s="1017">
        <v>7131</v>
      </c>
      <c r="D13" s="1387">
        <f>E13</f>
        <v>52767.258000000002</v>
      </c>
      <c r="E13" s="1387">
        <f>E15+E16+E17</f>
        <v>52767.258000000002</v>
      </c>
      <c r="F13" s="1036" t="s">
        <v>17</v>
      </c>
    </row>
    <row r="14" spans="1:11" s="1369" customFormat="1" ht="13.5" customHeight="1">
      <c r="A14" s="1383"/>
      <c r="B14" s="1388" t="s">
        <v>579</v>
      </c>
      <c r="C14" s="1389"/>
      <c r="D14" s="1384"/>
      <c r="E14" s="1384"/>
      <c r="F14" s="1337"/>
    </row>
    <row r="15" spans="1:11" s="1369" customFormat="1" ht="30" customHeight="1">
      <c r="A15" s="1392" t="s">
        <v>581</v>
      </c>
      <c r="B15" s="1393" t="s">
        <v>582</v>
      </c>
      <c r="C15" s="1394"/>
      <c r="D15" s="1337">
        <f>E15</f>
        <v>0</v>
      </c>
      <c r="E15" s="1395">
        <f>'[3]ekam erams bashx nor'!K11</f>
        <v>0</v>
      </c>
      <c r="F15" s="1395" t="s">
        <v>17</v>
      </c>
      <c r="I15" s="1396"/>
      <c r="K15" s="1397"/>
    </row>
    <row r="16" spans="1:11" s="1369" customFormat="1" ht="27.75" customHeight="1">
      <c r="A16" s="1392" t="s">
        <v>583</v>
      </c>
      <c r="B16" s="1393" t="s">
        <v>21</v>
      </c>
      <c r="C16" s="1394"/>
      <c r="D16" s="1337">
        <f>E16</f>
        <v>4000</v>
      </c>
      <c r="E16" s="1395">
        <f>'[3]ekam erams bashx nor'!K12</f>
        <v>4000</v>
      </c>
      <c r="F16" s="1395" t="s">
        <v>17</v>
      </c>
      <c r="I16" s="1396"/>
    </row>
    <row r="17" spans="1:6" s="1369" customFormat="1" ht="27.75" customHeight="1">
      <c r="A17" s="1383" t="s">
        <v>584</v>
      </c>
      <c r="B17" s="1393" t="s">
        <v>22</v>
      </c>
      <c r="C17" s="1394"/>
      <c r="D17" s="1337">
        <f>E17</f>
        <v>48767.258000000002</v>
      </c>
      <c r="E17" s="1395">
        <f>'[3]ekam erams bashx nor'!K13</f>
        <v>48767.258000000002</v>
      </c>
      <c r="F17" s="1395"/>
    </row>
    <row r="18" spans="1:6" s="1372" customFormat="1" ht="14.25" customHeight="1">
      <c r="A18" s="1385">
        <v>1120</v>
      </c>
      <c r="B18" s="1391" t="s">
        <v>29</v>
      </c>
      <c r="C18" s="1017">
        <v>7136</v>
      </c>
      <c r="D18" s="1387">
        <f>E18</f>
        <v>107250.196</v>
      </c>
      <c r="E18" s="1062">
        <f>E20</f>
        <v>107250.196</v>
      </c>
      <c r="F18" s="1036" t="s">
        <v>17</v>
      </c>
    </row>
    <row r="19" spans="1:6" s="1369" customFormat="1" ht="14.25" customHeight="1">
      <c r="A19" s="1383"/>
      <c r="B19" s="1388" t="s">
        <v>579</v>
      </c>
      <c r="C19" s="1389"/>
      <c r="D19" s="1384"/>
      <c r="E19" s="1384"/>
      <c r="F19" s="1337"/>
    </row>
    <row r="20" spans="1:6" s="1369" customFormat="1" ht="19.5" customHeight="1">
      <c r="A20" s="1392" t="s">
        <v>585</v>
      </c>
      <c r="B20" s="1393" t="s">
        <v>586</v>
      </c>
      <c r="C20" s="1394"/>
      <c r="D20" s="1337">
        <f>E20</f>
        <v>107250.196</v>
      </c>
      <c r="E20" s="1398">
        <f>'[3]ekam erams bashx nor'!K25</f>
        <v>107250.196</v>
      </c>
      <c r="F20" s="1395" t="s">
        <v>17</v>
      </c>
    </row>
    <row r="21" spans="1:6" s="1372" customFormat="1" ht="42" customHeight="1">
      <c r="A21" s="1385">
        <v>1130</v>
      </c>
      <c r="B21" s="1391" t="s">
        <v>587</v>
      </c>
      <c r="C21" s="1017">
        <v>7145</v>
      </c>
      <c r="D21" s="1387">
        <f>E21</f>
        <v>11575</v>
      </c>
      <c r="E21" s="1387">
        <f>E23</f>
        <v>11575</v>
      </c>
      <c r="F21" s="1036" t="s">
        <v>17</v>
      </c>
    </row>
    <row r="22" spans="1:6" s="1369" customFormat="1" ht="12.75" customHeight="1">
      <c r="A22" s="1383"/>
      <c r="B22" s="1388" t="s">
        <v>579</v>
      </c>
      <c r="C22" s="1389"/>
      <c r="D22" s="1384"/>
      <c r="E22" s="1384"/>
      <c r="F22" s="1337"/>
    </row>
    <row r="23" spans="1:6" s="1369" customFormat="1" ht="84" customHeight="1">
      <c r="A23" s="1392" t="s">
        <v>588</v>
      </c>
      <c r="B23" s="1399" t="s">
        <v>589</v>
      </c>
      <c r="C23" s="1394">
        <v>71452</v>
      </c>
      <c r="D23" s="1337">
        <f>E23</f>
        <v>11575</v>
      </c>
      <c r="E23" s="1395">
        <f>SUM(E24:E42)</f>
        <v>11575</v>
      </c>
      <c r="F23" s="1395" t="s">
        <v>17</v>
      </c>
    </row>
    <row r="24" spans="1:6" s="1369" customFormat="1" ht="53.25" customHeight="1">
      <c r="A24" s="529">
        <v>11301</v>
      </c>
      <c r="B24" s="530" t="s">
        <v>35</v>
      </c>
      <c r="C24" s="1394"/>
      <c r="D24" s="1395">
        <f>E24</f>
        <v>1000</v>
      </c>
      <c r="E24" s="1395">
        <f>'[3]ekam erams bashx nor'!K38</f>
        <v>1000</v>
      </c>
      <c r="F24" s="1395" t="s">
        <v>17</v>
      </c>
    </row>
    <row r="25" spans="1:6" s="1369" customFormat="1" ht="60.75" customHeight="1">
      <c r="A25" s="529">
        <v>11302</v>
      </c>
      <c r="B25" s="530" t="s">
        <v>36</v>
      </c>
      <c r="C25" s="1389"/>
      <c r="D25" s="1395"/>
      <c r="E25" s="1395">
        <f>'[3]ekam erams bashx nor'!K39</f>
        <v>0</v>
      </c>
      <c r="F25" s="1395"/>
    </row>
    <row r="26" spans="1:6" s="1369" customFormat="1" ht="40.5" customHeight="1">
      <c r="A26" s="529">
        <v>11303</v>
      </c>
      <c r="B26" s="530" t="s">
        <v>37</v>
      </c>
      <c r="C26" s="1394"/>
      <c r="D26" s="1395">
        <f>E26</f>
        <v>100</v>
      </c>
      <c r="E26" s="1395">
        <f>'[3]ekam erams bashx nor'!K40</f>
        <v>100</v>
      </c>
      <c r="F26" s="1395"/>
    </row>
    <row r="27" spans="1:6" s="1369" customFormat="1" ht="94.5" customHeight="1">
      <c r="A27" s="529">
        <v>11304</v>
      </c>
      <c r="B27" s="530" t="s">
        <v>38</v>
      </c>
      <c r="C27" s="1394"/>
      <c r="D27" s="1395">
        <f>E27</f>
        <v>2100</v>
      </c>
      <c r="E27" s="1395">
        <f>'[3]ekam erams bashx nor'!K41</f>
        <v>2100</v>
      </c>
      <c r="F27" s="1395"/>
    </row>
    <row r="28" spans="1:6" s="1369" customFormat="1" ht="84.75" customHeight="1">
      <c r="A28" s="529">
        <v>11305</v>
      </c>
      <c r="B28" s="530" t="s">
        <v>39</v>
      </c>
      <c r="C28" s="1394"/>
      <c r="D28" s="1395"/>
      <c r="E28" s="1395"/>
      <c r="F28" s="1395" t="s">
        <v>17</v>
      </c>
    </row>
    <row r="29" spans="1:6" s="1369" customFormat="1" ht="42" customHeight="1">
      <c r="A29" s="529">
        <v>11306</v>
      </c>
      <c r="B29" s="530" t="s">
        <v>40</v>
      </c>
      <c r="C29" s="1394"/>
      <c r="D29" s="1395">
        <f>E29</f>
        <v>50</v>
      </c>
      <c r="E29" s="1395">
        <f>'[3]ekam erams bashx nor'!K43</f>
        <v>50</v>
      </c>
      <c r="F29" s="1395" t="s">
        <v>17</v>
      </c>
    </row>
    <row r="30" spans="1:6" s="1369" customFormat="1" ht="43.5" customHeight="1">
      <c r="A30" s="529">
        <v>11307</v>
      </c>
      <c r="B30" s="530" t="s">
        <v>41</v>
      </c>
      <c r="C30" s="1394"/>
      <c r="D30" s="1395">
        <f>E30</f>
        <v>5500</v>
      </c>
      <c r="E30" s="1395">
        <f>'[3]ekam erams bashx nor'!K44</f>
        <v>5500</v>
      </c>
      <c r="F30" s="1395" t="s">
        <v>17</v>
      </c>
    </row>
    <row r="31" spans="1:6" s="1369" customFormat="1" ht="73.5" customHeight="1">
      <c r="A31" s="529">
        <v>11308</v>
      </c>
      <c r="B31" s="530" t="s">
        <v>42</v>
      </c>
      <c r="C31" s="1394"/>
      <c r="D31" s="1395">
        <f>E31</f>
        <v>0</v>
      </c>
      <c r="E31" s="1395">
        <f>'[3]ekam erams bashx nor'!K45</f>
        <v>0</v>
      </c>
      <c r="F31" s="1395" t="s">
        <v>17</v>
      </c>
    </row>
    <row r="32" spans="1:6" s="1369" customFormat="1" ht="73.5" customHeight="1">
      <c r="A32" s="529">
        <v>11309</v>
      </c>
      <c r="B32" s="530" t="s">
        <v>43</v>
      </c>
      <c r="C32" s="1394"/>
      <c r="D32" s="1395">
        <f>E32</f>
        <v>150</v>
      </c>
      <c r="E32" s="1395">
        <f>'[3]ekam erams bashx nor'!K46</f>
        <v>150</v>
      </c>
      <c r="F32" s="1395" t="s">
        <v>17</v>
      </c>
    </row>
    <row r="33" spans="1:6" s="1369" customFormat="1" ht="48" customHeight="1">
      <c r="A33" s="529">
        <v>11310</v>
      </c>
      <c r="B33" s="530" t="s">
        <v>44</v>
      </c>
      <c r="C33" s="1394"/>
      <c r="D33" s="1395">
        <f>E33</f>
        <v>1000</v>
      </c>
      <c r="E33" s="1395">
        <f>'[3]ekam erams bashx nor'!K47</f>
        <v>1000</v>
      </c>
      <c r="F33" s="1395" t="s">
        <v>17</v>
      </c>
    </row>
    <row r="34" spans="1:6" s="1369" customFormat="1" ht="39.75" customHeight="1">
      <c r="A34" s="529">
        <v>11311</v>
      </c>
      <c r="B34" s="530" t="s">
        <v>45</v>
      </c>
      <c r="C34" s="1394"/>
      <c r="D34" s="1395"/>
      <c r="E34" s="1395"/>
      <c r="F34" s="1395" t="s">
        <v>17</v>
      </c>
    </row>
    <row r="35" spans="1:6" s="1369" customFormat="1" ht="107.25" customHeight="1">
      <c r="A35" s="529">
        <v>11312</v>
      </c>
      <c r="B35" s="530" t="s">
        <v>46</v>
      </c>
      <c r="C35" s="1394"/>
      <c r="D35" s="1395">
        <f>E35</f>
        <v>1300</v>
      </c>
      <c r="E35" s="1395">
        <f>'[3]ekam erams bashx nor'!K49</f>
        <v>1300</v>
      </c>
      <c r="F35" s="1395" t="s">
        <v>17</v>
      </c>
    </row>
    <row r="36" spans="1:6" s="1369" customFormat="1" ht="79.5" customHeight="1">
      <c r="A36" s="529">
        <v>11313</v>
      </c>
      <c r="B36" s="530" t="s">
        <v>47</v>
      </c>
      <c r="C36" s="1394"/>
      <c r="D36" s="1395"/>
      <c r="E36" s="1395"/>
      <c r="F36" s="1395" t="s">
        <v>17</v>
      </c>
    </row>
    <row r="37" spans="1:6" s="1372" customFormat="1" ht="57.75" customHeight="1">
      <c r="A37" s="529">
        <v>11314</v>
      </c>
      <c r="B37" s="530" t="s">
        <v>48</v>
      </c>
      <c r="C37" s="1394"/>
      <c r="D37" s="1395">
        <f>E37</f>
        <v>0</v>
      </c>
      <c r="E37" s="1395">
        <f>'[3]ekam erams bashx nor'!K51</f>
        <v>0</v>
      </c>
      <c r="F37" s="1395" t="s">
        <v>17</v>
      </c>
    </row>
    <row r="38" spans="1:6" s="1369" customFormat="1" ht="59.25" customHeight="1">
      <c r="A38" s="529">
        <v>11315</v>
      </c>
      <c r="B38" s="530" t="s">
        <v>49</v>
      </c>
      <c r="C38" s="1394"/>
      <c r="D38" s="1395"/>
      <c r="E38" s="1395"/>
      <c r="F38" s="1395" t="s">
        <v>17</v>
      </c>
    </row>
    <row r="39" spans="1:6" s="1369" customFormat="1" ht="39.75" customHeight="1">
      <c r="A39" s="529">
        <v>11316</v>
      </c>
      <c r="B39" s="530" t="s">
        <v>50</v>
      </c>
      <c r="C39" s="1394"/>
      <c r="D39" s="1395"/>
      <c r="E39" s="1395"/>
      <c r="F39" s="1395" t="s">
        <v>17</v>
      </c>
    </row>
    <row r="40" spans="1:6" s="1369" customFormat="1" ht="43.5" customHeight="1">
      <c r="A40" s="529">
        <v>11317</v>
      </c>
      <c r="B40" s="530" t="s">
        <v>51</v>
      </c>
      <c r="C40" s="1394"/>
      <c r="D40" s="1395"/>
      <c r="E40" s="1395"/>
      <c r="F40" s="1395" t="s">
        <v>17</v>
      </c>
    </row>
    <row r="41" spans="1:6" s="1369" customFormat="1" ht="45" customHeight="1">
      <c r="A41" s="529">
        <v>11318</v>
      </c>
      <c r="B41" s="530" t="s">
        <v>52</v>
      </c>
      <c r="C41" s="1394"/>
      <c r="D41" s="1395"/>
      <c r="E41" s="1395"/>
      <c r="F41" s="1395" t="s">
        <v>17</v>
      </c>
    </row>
    <row r="42" spans="1:6" s="1369" customFormat="1" ht="27.75" customHeight="1">
      <c r="A42" s="529">
        <v>11319</v>
      </c>
      <c r="B42" s="530" t="s">
        <v>53</v>
      </c>
      <c r="C42" s="1394"/>
      <c r="D42" s="1395">
        <f t="shared" ref="D42:D47" si="0">E42</f>
        <v>375</v>
      </c>
      <c r="E42" s="1395">
        <f>'[3]ekam erams bashx nor'!K56</f>
        <v>375</v>
      </c>
      <c r="F42" s="1395" t="s">
        <v>17</v>
      </c>
    </row>
    <row r="43" spans="1:6" s="1369" customFormat="1" ht="44.25" customHeight="1">
      <c r="A43" s="1383" t="s">
        <v>590</v>
      </c>
      <c r="B43" s="1400" t="s">
        <v>591</v>
      </c>
      <c r="C43" s="1017">
        <v>7146</v>
      </c>
      <c r="D43" s="1401">
        <f t="shared" si="0"/>
        <v>9000</v>
      </c>
      <c r="E43" s="1036">
        <f>E44+E45</f>
        <v>9000</v>
      </c>
      <c r="F43" s="1036" t="s">
        <v>17</v>
      </c>
    </row>
    <row r="44" spans="1:6" s="1369" customFormat="1" ht="96" customHeight="1">
      <c r="A44" s="1383" t="s">
        <v>592</v>
      </c>
      <c r="B44" s="1388" t="s">
        <v>593</v>
      </c>
      <c r="C44" s="1394"/>
      <c r="D44" s="1395">
        <f t="shared" si="0"/>
        <v>3000</v>
      </c>
      <c r="E44" s="1395">
        <f>'[3]ekam erams bashx nor'!K58</f>
        <v>3000</v>
      </c>
      <c r="F44" s="1395" t="s">
        <v>17</v>
      </c>
    </row>
    <row r="45" spans="1:6" s="1369" customFormat="1" ht="93" customHeight="1">
      <c r="A45" s="1383" t="s">
        <v>594</v>
      </c>
      <c r="B45" s="1402" t="s">
        <v>595</v>
      </c>
      <c r="C45" s="1394"/>
      <c r="D45" s="1395">
        <f t="shared" si="0"/>
        <v>6000</v>
      </c>
      <c r="E45" s="1395">
        <f>'[3]ekam erams bashx nor'!K59</f>
        <v>6000</v>
      </c>
      <c r="F45" s="1395" t="s">
        <v>17</v>
      </c>
    </row>
    <row r="46" spans="1:6" s="1369" customFormat="1" ht="31.5" hidden="1" customHeight="1">
      <c r="A46" s="1385">
        <v>1150</v>
      </c>
      <c r="B46" s="1391" t="s">
        <v>596</v>
      </c>
      <c r="C46" s="1017">
        <v>7161</v>
      </c>
      <c r="D46" s="1387">
        <f t="shared" si="0"/>
        <v>0</v>
      </c>
      <c r="E46" s="1387">
        <f>E47+E52</f>
        <v>0</v>
      </c>
      <c r="F46" s="1036" t="s">
        <v>17</v>
      </c>
    </row>
    <row r="47" spans="1:6" s="1369" customFormat="1" ht="54" hidden="1" customHeight="1">
      <c r="A47" s="1383" t="s">
        <v>597</v>
      </c>
      <c r="B47" s="1393" t="s">
        <v>598</v>
      </c>
      <c r="C47" s="1394"/>
      <c r="D47" s="1337">
        <f t="shared" si="0"/>
        <v>0</v>
      </c>
      <c r="E47" s="1395">
        <f>E49+E50+E51</f>
        <v>0</v>
      </c>
      <c r="F47" s="1395" t="s">
        <v>17</v>
      </c>
    </row>
    <row r="48" spans="1:6" s="1372" customFormat="1" ht="13.5" hidden="1" customHeight="1">
      <c r="A48" s="1392"/>
      <c r="B48" s="1393"/>
      <c r="C48" s="1389"/>
      <c r="D48" s="1384"/>
      <c r="E48" s="1395"/>
      <c r="F48" s="1395"/>
    </row>
    <row r="49" spans="1:6" s="1369" customFormat="1" ht="15" hidden="1" customHeight="1">
      <c r="A49" s="1403" t="s">
        <v>599</v>
      </c>
      <c r="B49" s="1404" t="s">
        <v>600</v>
      </c>
      <c r="C49" s="1394"/>
      <c r="D49" s="1395"/>
      <c r="E49" s="1395"/>
      <c r="F49" s="1395" t="s">
        <v>17</v>
      </c>
    </row>
    <row r="50" spans="1:6" s="1372" customFormat="1" ht="13.5" hidden="1" customHeight="1">
      <c r="A50" s="1403" t="s">
        <v>601</v>
      </c>
      <c r="B50" s="1404" t="s">
        <v>62</v>
      </c>
      <c r="C50" s="1394"/>
      <c r="D50" s="1395"/>
      <c r="E50" s="1395"/>
      <c r="F50" s="1395" t="s">
        <v>17</v>
      </c>
    </row>
    <row r="51" spans="1:6" s="1369" customFormat="1" ht="33.75" hidden="1" customHeight="1">
      <c r="A51" s="1403" t="s">
        <v>602</v>
      </c>
      <c r="B51" s="530" t="s">
        <v>63</v>
      </c>
      <c r="C51" s="1394"/>
      <c r="D51" s="1395"/>
      <c r="E51" s="1395"/>
      <c r="F51" s="1395" t="s">
        <v>17</v>
      </c>
    </row>
    <row r="52" spans="1:6" s="1369" customFormat="1" ht="78.75" hidden="1" customHeight="1">
      <c r="A52" s="1405" t="s">
        <v>603</v>
      </c>
      <c r="B52" s="537" t="s">
        <v>64</v>
      </c>
      <c r="C52" s="1406"/>
      <c r="D52" s="1407"/>
      <c r="E52" s="1407"/>
      <c r="F52" s="1407" t="s">
        <v>17</v>
      </c>
    </row>
    <row r="53" spans="1:6" s="1372" customFormat="1" ht="15" customHeight="1">
      <c r="A53" s="1385">
        <v>1200</v>
      </c>
      <c r="B53" s="1386" t="s">
        <v>604</v>
      </c>
      <c r="C53" s="1017">
        <v>7300</v>
      </c>
      <c r="D53" s="1387">
        <f>E53+F53</f>
        <v>1728603.1940000001</v>
      </c>
      <c r="E53" s="1387">
        <f>E56+E60+E64</f>
        <v>731964.3</v>
      </c>
      <c r="F53" s="1031">
        <f>F58+F62+F71</f>
        <v>996638.89399999997</v>
      </c>
    </row>
    <row r="54" spans="1:6" s="1372" customFormat="1" ht="29.25" customHeight="1">
      <c r="A54" s="1383"/>
      <c r="B54" s="1388" t="s">
        <v>605</v>
      </c>
      <c r="C54" s="1389"/>
      <c r="D54" s="1384"/>
      <c r="E54" s="1384"/>
      <c r="F54" s="1337"/>
    </row>
    <row r="55" spans="1:6" s="1369" customFormat="1" ht="12" customHeight="1">
      <c r="A55" s="1383"/>
      <c r="B55" s="1388" t="s">
        <v>579</v>
      </c>
      <c r="C55" s="1389"/>
      <c r="D55" s="1384"/>
      <c r="E55" s="1384"/>
      <c r="F55" s="1337"/>
    </row>
    <row r="56" spans="1:6" s="1372" customFormat="1" ht="42.75" customHeight="1">
      <c r="A56" s="1385">
        <v>1210</v>
      </c>
      <c r="B56" s="1391" t="s">
        <v>606</v>
      </c>
      <c r="C56" s="1017">
        <v>7311</v>
      </c>
      <c r="D56" s="1387">
        <f>E56</f>
        <v>0</v>
      </c>
      <c r="E56" s="1387">
        <f>E57</f>
        <v>0</v>
      </c>
      <c r="F56" s="1036" t="s">
        <v>17</v>
      </c>
    </row>
    <row r="57" spans="1:6" s="1372" customFormat="1" ht="66" customHeight="1">
      <c r="A57" s="1392" t="s">
        <v>607</v>
      </c>
      <c r="B57" s="1393" t="s">
        <v>69</v>
      </c>
      <c r="C57" s="1408"/>
      <c r="D57" s="1337"/>
      <c r="E57" s="1337"/>
      <c r="F57" s="1395" t="s">
        <v>17</v>
      </c>
    </row>
    <row r="58" spans="1:6" s="1369" customFormat="1" ht="45" customHeight="1">
      <c r="A58" s="1409" t="s">
        <v>608</v>
      </c>
      <c r="B58" s="1391" t="s">
        <v>609</v>
      </c>
      <c r="C58" s="1410">
        <v>7312</v>
      </c>
      <c r="D58" s="1401">
        <f>F58</f>
        <v>0</v>
      </c>
      <c r="E58" s="1036" t="s">
        <v>17</v>
      </c>
      <c r="F58" s="1395">
        <f>F59</f>
        <v>0</v>
      </c>
    </row>
    <row r="59" spans="1:6" s="1369" customFormat="1" ht="66" customHeight="1">
      <c r="A59" s="1383" t="s">
        <v>610</v>
      </c>
      <c r="B59" s="1393" t="s">
        <v>611</v>
      </c>
      <c r="C59" s="1408"/>
      <c r="D59" s="1337"/>
      <c r="E59" s="1395" t="s">
        <v>17</v>
      </c>
      <c r="F59" s="1395"/>
    </row>
    <row r="60" spans="1:6" s="1369" customFormat="1" ht="43.5" customHeight="1">
      <c r="A60" s="1409" t="s">
        <v>612</v>
      </c>
      <c r="B60" s="1391" t="s">
        <v>613</v>
      </c>
      <c r="C60" s="1410">
        <v>7321</v>
      </c>
      <c r="D60" s="1401">
        <f>E60</f>
        <v>0</v>
      </c>
      <c r="E60" s="1036">
        <f>E61</f>
        <v>0</v>
      </c>
      <c r="F60" s="1036" t="s">
        <v>17</v>
      </c>
    </row>
    <row r="61" spans="1:6" s="1369" customFormat="1" ht="56.25" customHeight="1">
      <c r="A61" s="1392" t="s">
        <v>614</v>
      </c>
      <c r="B61" s="1393" t="s">
        <v>75</v>
      </c>
      <c r="C61" s="1408"/>
      <c r="D61" s="1337"/>
      <c r="E61" s="1395"/>
      <c r="F61" s="1395" t="s">
        <v>17</v>
      </c>
    </row>
    <row r="62" spans="1:6" s="1369" customFormat="1" ht="42" customHeight="1">
      <c r="A62" s="1409" t="s">
        <v>615</v>
      </c>
      <c r="B62" s="1391" t="s">
        <v>616</v>
      </c>
      <c r="C62" s="1410">
        <v>7322</v>
      </c>
      <c r="D62" s="1401">
        <f>F62</f>
        <v>0</v>
      </c>
      <c r="E62" s="1036" t="s">
        <v>17</v>
      </c>
      <c r="F62" s="1395">
        <f>F63</f>
        <v>0</v>
      </c>
    </row>
    <row r="63" spans="1:6" s="1369" customFormat="1" ht="57.75" customHeight="1">
      <c r="A63" s="1392" t="s">
        <v>617</v>
      </c>
      <c r="B63" s="1393" t="s">
        <v>78</v>
      </c>
      <c r="C63" s="1408"/>
      <c r="D63" s="1401">
        <f>F63</f>
        <v>0</v>
      </c>
      <c r="E63" s="1395" t="s">
        <v>17</v>
      </c>
      <c r="F63" s="1411">
        <f>'[3]ekam erams bashx nor'!O74</f>
        <v>0</v>
      </c>
    </row>
    <row r="64" spans="1:6" s="1369" customFormat="1" ht="55.5" customHeight="1">
      <c r="A64" s="1385">
        <v>1250</v>
      </c>
      <c r="B64" s="1391" t="s">
        <v>618</v>
      </c>
      <c r="C64" s="1017">
        <v>7331</v>
      </c>
      <c r="D64" s="1387">
        <f>E64</f>
        <v>731964.3</v>
      </c>
      <c r="E64" s="1387">
        <f>E65+E66+E69+E70+E67</f>
        <v>731964.3</v>
      </c>
      <c r="F64" s="1036" t="s">
        <v>17</v>
      </c>
    </row>
    <row r="65" spans="1:6" s="1369" customFormat="1" ht="39" customHeight="1">
      <c r="A65" s="1392" t="s">
        <v>619</v>
      </c>
      <c r="B65" s="1393" t="s">
        <v>620</v>
      </c>
      <c r="C65" s="1394"/>
      <c r="D65" s="1337">
        <f>E65</f>
        <v>728913.9</v>
      </c>
      <c r="E65" s="1395">
        <f>'[3]ekam erams bashx nor'!K76</f>
        <v>728913.9</v>
      </c>
      <c r="F65" s="1395" t="s">
        <v>17</v>
      </c>
    </row>
    <row r="66" spans="1:6" s="1369" customFormat="1" ht="27.75" customHeight="1">
      <c r="A66" s="1392" t="s">
        <v>621</v>
      </c>
      <c r="B66" s="1393" t="s">
        <v>622</v>
      </c>
      <c r="C66" s="1408"/>
      <c r="D66" s="1337">
        <f>E66</f>
        <v>0</v>
      </c>
      <c r="E66" s="1395">
        <f>'[3]ekam erams bashx nor'!K79</f>
        <v>0</v>
      </c>
      <c r="F66" s="1395" t="s">
        <v>17</v>
      </c>
    </row>
    <row r="67" spans="1:6" s="1369" customFormat="1" ht="55.5" customHeight="1">
      <c r="A67" s="1392" t="s">
        <v>623</v>
      </c>
      <c r="B67" s="1412" t="s">
        <v>83</v>
      </c>
      <c r="C67" s="1394"/>
      <c r="D67" s="1337"/>
      <c r="E67" s="1395">
        <f>'[3]ekam erams bashx nor'!K78</f>
        <v>0</v>
      </c>
      <c r="F67" s="1395" t="s">
        <v>17</v>
      </c>
    </row>
    <row r="68" spans="1:6" s="1369" customFormat="1" ht="33" customHeight="1">
      <c r="A68" s="1392" t="s">
        <v>624</v>
      </c>
      <c r="B68" s="1412" t="s">
        <v>625</v>
      </c>
      <c r="C68" s="1394"/>
      <c r="D68" s="1337">
        <f>E68</f>
        <v>0</v>
      </c>
      <c r="E68" s="1395"/>
      <c r="F68" s="1395" t="s">
        <v>17</v>
      </c>
    </row>
    <row r="69" spans="1:6" s="1369" customFormat="1" ht="42.75" customHeight="1">
      <c r="A69" s="1392" t="s">
        <v>626</v>
      </c>
      <c r="B69" s="1393" t="s">
        <v>627</v>
      </c>
      <c r="C69" s="1408"/>
      <c r="D69" s="1337">
        <f>E69</f>
        <v>3050.4</v>
      </c>
      <c r="E69" s="1407">
        <f>'[3]ekam erams bashx nor'!K80</f>
        <v>3050.4</v>
      </c>
      <c r="F69" s="1395" t="s">
        <v>17</v>
      </c>
    </row>
    <row r="70" spans="1:6" s="1369" customFormat="1" ht="40.5" customHeight="1">
      <c r="A70" s="1392" t="s">
        <v>628</v>
      </c>
      <c r="B70" s="1393" t="s">
        <v>629</v>
      </c>
      <c r="C70" s="1408"/>
      <c r="D70" s="1337"/>
      <c r="E70" s="1395"/>
      <c r="F70" s="1395" t="s">
        <v>17</v>
      </c>
    </row>
    <row r="71" spans="1:6" s="1372" customFormat="1" ht="43.5" customHeight="1">
      <c r="A71" s="1385">
        <v>1260</v>
      </c>
      <c r="B71" s="1391" t="s">
        <v>630</v>
      </c>
      <c r="C71" s="1017">
        <v>7332</v>
      </c>
      <c r="D71" s="1413">
        <f>F71</f>
        <v>996638.89399999997</v>
      </c>
      <c r="E71" s="1036" t="s">
        <v>17</v>
      </c>
      <c r="F71" s="1031">
        <f>F72+F73</f>
        <v>996638.89399999997</v>
      </c>
    </row>
    <row r="72" spans="1:6" s="1372" customFormat="1" ht="38.25" customHeight="1">
      <c r="A72" s="1392" t="s">
        <v>631</v>
      </c>
      <c r="B72" s="1393" t="s">
        <v>632</v>
      </c>
      <c r="C72" s="1408"/>
      <c r="D72" s="1413">
        <f>F72</f>
        <v>996638.89399999997</v>
      </c>
      <c r="E72" s="1395" t="s">
        <v>17</v>
      </c>
      <c r="F72" s="1411">
        <f>'[3]ekam erams bashx nor'!O83</f>
        <v>996638.89399999997</v>
      </c>
    </row>
    <row r="73" spans="1:6" s="1369" customFormat="1" ht="39" customHeight="1">
      <c r="A73" s="1392" t="s">
        <v>633</v>
      </c>
      <c r="B73" s="1393" t="s">
        <v>634</v>
      </c>
      <c r="C73" s="1408"/>
      <c r="D73" s="1337"/>
      <c r="E73" s="1395" t="s">
        <v>17</v>
      </c>
      <c r="F73" s="1395"/>
    </row>
    <row r="74" spans="1:6" s="1369" customFormat="1" ht="15.75" customHeight="1">
      <c r="A74" s="1385">
        <v>1300</v>
      </c>
      <c r="B74" s="1391" t="s">
        <v>635</v>
      </c>
      <c r="C74" s="1017">
        <v>7400</v>
      </c>
      <c r="D74" s="1413">
        <f>E74+F74-F124</f>
        <v>270594.91319999995</v>
      </c>
      <c r="E74" s="1414">
        <f>E78+E80+E85+E89+E113+E116+E122</f>
        <v>131406.546</v>
      </c>
      <c r="F74" s="1413">
        <f>F122+F119+F76</f>
        <v>239188.36719999998</v>
      </c>
    </row>
    <row r="75" spans="1:6" s="1369" customFormat="1" ht="25.5" customHeight="1">
      <c r="A75" s="1383"/>
      <c r="B75" s="1388" t="s">
        <v>636</v>
      </c>
      <c r="C75" s="1389"/>
      <c r="D75" s="1384"/>
      <c r="E75" s="1384"/>
      <c r="F75" s="1337"/>
    </row>
    <row r="76" spans="1:6" s="1369" customFormat="1" ht="28.5" customHeight="1">
      <c r="A76" s="1385">
        <v>1310</v>
      </c>
      <c r="B76" s="1391" t="s">
        <v>637</v>
      </c>
      <c r="C76" s="1017">
        <v>7411</v>
      </c>
      <c r="D76" s="1387">
        <f>F76</f>
        <v>0</v>
      </c>
      <c r="E76" s="1036" t="s">
        <v>17</v>
      </c>
      <c r="F76" s="1036">
        <f>F77</f>
        <v>0</v>
      </c>
    </row>
    <row r="77" spans="1:6" s="1372" customFormat="1" ht="37.5" customHeight="1">
      <c r="A77" s="1392" t="s">
        <v>638</v>
      </c>
      <c r="B77" s="530" t="s">
        <v>95</v>
      </c>
      <c r="C77" s="1408"/>
      <c r="D77" s="1337"/>
      <c r="E77" s="1395" t="s">
        <v>17</v>
      </c>
      <c r="F77" s="1395"/>
    </row>
    <row r="78" spans="1:6" s="1369" customFormat="1" ht="27" customHeight="1">
      <c r="A78" s="1385">
        <v>1320</v>
      </c>
      <c r="B78" s="1391" t="s">
        <v>639</v>
      </c>
      <c r="C78" s="1017">
        <v>7412</v>
      </c>
      <c r="D78" s="1387">
        <f>E78</f>
        <v>0</v>
      </c>
      <c r="E78" s="1387">
        <f>E79</f>
        <v>0</v>
      </c>
      <c r="F78" s="1036" t="s">
        <v>17</v>
      </c>
    </row>
    <row r="79" spans="1:6" s="1372" customFormat="1" ht="38.25" customHeight="1">
      <c r="A79" s="1392" t="s">
        <v>640</v>
      </c>
      <c r="B79" s="1393" t="s">
        <v>641</v>
      </c>
      <c r="C79" s="1408"/>
      <c r="D79" s="1337"/>
      <c r="E79" s="1395"/>
      <c r="F79" s="1395" t="s">
        <v>17</v>
      </c>
    </row>
    <row r="80" spans="1:6" s="1369" customFormat="1" ht="33" customHeight="1">
      <c r="A80" s="1385">
        <v>1330</v>
      </c>
      <c r="B80" s="1391" t="s">
        <v>642</v>
      </c>
      <c r="C80" s="1017">
        <v>7415</v>
      </c>
      <c r="D80" s="1387">
        <f t="shared" ref="D80:D85" si="1">E80</f>
        <v>23422.768</v>
      </c>
      <c r="E80" s="1387">
        <f>E81+E82+E83+E84</f>
        <v>23422.768</v>
      </c>
      <c r="F80" s="1036" t="s">
        <v>17</v>
      </c>
    </row>
    <row r="81" spans="1:6" s="1372" customFormat="1" ht="27" customHeight="1">
      <c r="A81" s="1392" t="s">
        <v>643</v>
      </c>
      <c r="B81" s="1393" t="s">
        <v>644</v>
      </c>
      <c r="C81" s="1408"/>
      <c r="D81" s="1337">
        <f t="shared" si="1"/>
        <v>20390.128000000001</v>
      </c>
      <c r="E81" s="1395">
        <f>'[3]ekam erams bashx nor'!K91</f>
        <v>20390.128000000001</v>
      </c>
      <c r="F81" s="1395" t="s">
        <v>17</v>
      </c>
    </row>
    <row r="82" spans="1:6" s="1369" customFormat="1" ht="42.75" customHeight="1">
      <c r="A82" s="1392" t="s">
        <v>645</v>
      </c>
      <c r="B82" s="1393" t="s">
        <v>646</v>
      </c>
      <c r="C82" s="1408"/>
      <c r="D82" s="1337">
        <f t="shared" si="1"/>
        <v>0</v>
      </c>
      <c r="E82" s="1395">
        <f>'[3]ekam. erams. bashx'!K109</f>
        <v>0</v>
      </c>
      <c r="F82" s="1395" t="s">
        <v>17</v>
      </c>
    </row>
    <row r="83" spans="1:6" s="1372" customFormat="1" ht="54" customHeight="1">
      <c r="A83" s="1392" t="s">
        <v>647</v>
      </c>
      <c r="B83" s="1393" t="s">
        <v>103</v>
      </c>
      <c r="C83" s="1408"/>
      <c r="D83" s="1337">
        <f t="shared" si="1"/>
        <v>1500</v>
      </c>
      <c r="E83" s="1395">
        <f>'[3]ekam erams bashx nor'!K93</f>
        <v>1500</v>
      </c>
      <c r="F83" s="1395" t="s">
        <v>17</v>
      </c>
    </row>
    <row r="84" spans="1:6" s="1369" customFormat="1" ht="24" customHeight="1">
      <c r="A84" s="1383" t="s">
        <v>648</v>
      </c>
      <c r="B84" s="1393" t="s">
        <v>104</v>
      </c>
      <c r="C84" s="1408"/>
      <c r="D84" s="1337">
        <f t="shared" si="1"/>
        <v>1532.64</v>
      </c>
      <c r="E84" s="1395">
        <f>'[3]ekam erams bashx nor'!K94</f>
        <v>1532.64</v>
      </c>
      <c r="F84" s="1395" t="s">
        <v>17</v>
      </c>
    </row>
    <row r="85" spans="1:6" s="1369" customFormat="1" ht="57" customHeight="1">
      <c r="A85" s="1385">
        <v>1340</v>
      </c>
      <c r="B85" s="1391" t="s">
        <v>649</v>
      </c>
      <c r="C85" s="1017">
        <v>7421</v>
      </c>
      <c r="D85" s="1387">
        <f t="shared" si="1"/>
        <v>6099</v>
      </c>
      <c r="E85" s="1387">
        <f>E86+E87+E88</f>
        <v>6099</v>
      </c>
      <c r="F85" s="1036" t="s">
        <v>17</v>
      </c>
    </row>
    <row r="86" spans="1:6" s="1369" customFormat="1" ht="90.75" customHeight="1">
      <c r="A86" s="1392" t="s">
        <v>650</v>
      </c>
      <c r="B86" s="1393" t="s">
        <v>107</v>
      </c>
      <c r="C86" s="1408"/>
      <c r="D86" s="1337"/>
      <c r="E86" s="1395"/>
      <c r="F86" s="1395" t="s">
        <v>17</v>
      </c>
    </row>
    <row r="87" spans="1:6" s="1369" customFormat="1" ht="57" customHeight="1">
      <c r="A87" s="1392" t="s">
        <v>651</v>
      </c>
      <c r="B87" s="1393" t="s">
        <v>108</v>
      </c>
      <c r="C87" s="1394"/>
      <c r="D87" s="1337">
        <f>E87</f>
        <v>1999</v>
      </c>
      <c r="E87" s="1395">
        <f>'[3]ekam erams bashx nor'!K97</f>
        <v>1999</v>
      </c>
      <c r="F87" s="1395" t="s">
        <v>17</v>
      </c>
    </row>
    <row r="88" spans="1:6" s="1369" customFormat="1" ht="70.5" customHeight="1">
      <c r="A88" s="1392" t="s">
        <v>652</v>
      </c>
      <c r="B88" s="1393" t="s">
        <v>109</v>
      </c>
      <c r="C88" s="1394"/>
      <c r="D88" s="1337">
        <f>E88</f>
        <v>4100</v>
      </c>
      <c r="E88" s="1407">
        <f>'[3]ekam erams bashx nor'!K98</f>
        <v>4100</v>
      </c>
      <c r="F88" s="1395" t="s">
        <v>17</v>
      </c>
    </row>
    <row r="89" spans="1:6" s="1372" customFormat="1" ht="42" customHeight="1">
      <c r="A89" s="1385">
        <v>1350</v>
      </c>
      <c r="B89" s="1391" t="s">
        <v>653</v>
      </c>
      <c r="C89" s="1017">
        <v>7422</v>
      </c>
      <c r="D89" s="1387">
        <f>E89</f>
        <v>85095</v>
      </c>
      <c r="E89" s="1387">
        <f>D90+E111+E112</f>
        <v>85095</v>
      </c>
      <c r="F89" s="1036" t="s">
        <v>17</v>
      </c>
    </row>
    <row r="90" spans="1:6" s="1369" customFormat="1" ht="77.25" customHeight="1">
      <c r="A90" s="1415" t="s">
        <v>654</v>
      </c>
      <c r="B90" s="549" t="s">
        <v>112</v>
      </c>
      <c r="C90" s="1416"/>
      <c r="D90" s="1417">
        <f>E90</f>
        <v>78095</v>
      </c>
      <c r="E90" s="1041">
        <f>E91+E92+E93+E94+E95+E96+E97+E98+E99+E100+E101+E102+E103+E104+E105+E106+E107+E108+E109+E110</f>
        <v>78095</v>
      </c>
      <c r="F90" s="1418" t="s">
        <v>17</v>
      </c>
    </row>
    <row r="91" spans="1:6" s="1369" customFormat="1" ht="39.950000000000003" customHeight="1">
      <c r="A91" s="529">
        <v>13501</v>
      </c>
      <c r="B91" s="530" t="s">
        <v>113</v>
      </c>
      <c r="C91" s="1391"/>
      <c r="D91" s="1401"/>
      <c r="E91" s="1036"/>
      <c r="F91" s="1395"/>
    </row>
    <row r="92" spans="1:6" s="1369" customFormat="1" ht="39.950000000000003" customHeight="1">
      <c r="A92" s="529">
        <v>13502</v>
      </c>
      <c r="B92" s="530" t="s">
        <v>114</v>
      </c>
      <c r="C92" s="1391"/>
      <c r="D92" s="1401"/>
      <c r="E92" s="1036"/>
      <c r="F92" s="1395"/>
    </row>
    <row r="93" spans="1:6" s="1369" customFormat="1" ht="49.5" customHeight="1">
      <c r="A93" s="529">
        <v>13503</v>
      </c>
      <c r="B93" s="530" t="s">
        <v>115</v>
      </c>
      <c r="C93" s="1391"/>
      <c r="D93" s="1401">
        <f>E93</f>
        <v>300</v>
      </c>
      <c r="E93" s="1407">
        <f>'[3]ekam erams bashx nor'!K103</f>
        <v>300</v>
      </c>
      <c r="F93" s="1395"/>
    </row>
    <row r="94" spans="1:6" s="1369" customFormat="1" ht="39.950000000000003" customHeight="1">
      <c r="A94" s="529">
        <v>13504</v>
      </c>
      <c r="B94" s="530" t="s">
        <v>116</v>
      </c>
      <c r="C94" s="1391"/>
      <c r="D94" s="1401"/>
      <c r="E94" s="1036"/>
      <c r="F94" s="1395"/>
    </row>
    <row r="95" spans="1:6" s="1369" customFormat="1" ht="39.950000000000003" customHeight="1">
      <c r="A95" s="529">
        <v>13505</v>
      </c>
      <c r="B95" s="530" t="s">
        <v>117</v>
      </c>
      <c r="C95" s="1391"/>
      <c r="D95" s="1337">
        <f>E95</f>
        <v>150</v>
      </c>
      <c r="E95" s="1395">
        <f>'[3]ekam erams bashx nor'!K105</f>
        <v>150</v>
      </c>
      <c r="F95" s="1395"/>
    </row>
    <row r="96" spans="1:6" s="1369" customFormat="1" ht="39.950000000000003" customHeight="1">
      <c r="A96" s="529">
        <v>13506</v>
      </c>
      <c r="B96" s="530" t="s">
        <v>118</v>
      </c>
      <c r="C96" s="1391"/>
      <c r="D96" s="1401"/>
      <c r="E96" s="1036"/>
      <c r="F96" s="1395"/>
    </row>
    <row r="97" spans="1:6" s="1369" customFormat="1" ht="39.950000000000003" customHeight="1">
      <c r="A97" s="529">
        <v>13507</v>
      </c>
      <c r="B97" s="530" t="s">
        <v>119</v>
      </c>
      <c r="C97" s="1391"/>
      <c r="D97" s="1337">
        <f>E97</f>
        <v>41000</v>
      </c>
      <c r="E97" s="1395">
        <f>'[3]ekam erams bashx nor'!K107</f>
        <v>41000</v>
      </c>
      <c r="F97" s="1395"/>
    </row>
    <row r="98" spans="1:6" s="1369" customFormat="1" ht="39.950000000000003" customHeight="1">
      <c r="A98" s="529">
        <v>13508</v>
      </c>
      <c r="B98" s="530" t="s">
        <v>120</v>
      </c>
      <c r="C98" s="1391"/>
      <c r="D98" s="1401"/>
      <c r="E98" s="1036"/>
      <c r="F98" s="1395"/>
    </row>
    <row r="99" spans="1:6" s="1369" customFormat="1" ht="21" customHeight="1">
      <c r="A99" s="529">
        <v>13509</v>
      </c>
      <c r="B99" s="530" t="s">
        <v>121</v>
      </c>
      <c r="C99" s="1391"/>
      <c r="D99" s="1401"/>
      <c r="E99" s="1036"/>
      <c r="F99" s="1395"/>
    </row>
    <row r="100" spans="1:6" s="1369" customFormat="1" ht="39.950000000000003" customHeight="1">
      <c r="A100" s="529">
        <v>13510</v>
      </c>
      <c r="B100" s="530" t="s">
        <v>122</v>
      </c>
      <c r="C100" s="1391"/>
      <c r="D100" s="1401"/>
      <c r="E100" s="1036"/>
      <c r="F100" s="1395"/>
    </row>
    <row r="101" spans="1:6" s="1369" customFormat="1" ht="39.950000000000003" customHeight="1">
      <c r="A101" s="529">
        <v>13511</v>
      </c>
      <c r="B101" s="530" t="s">
        <v>123</v>
      </c>
      <c r="C101" s="1391"/>
      <c r="D101" s="1401"/>
      <c r="E101" s="1036"/>
      <c r="F101" s="1395"/>
    </row>
    <row r="102" spans="1:6" s="1369" customFormat="1" ht="39.950000000000003" customHeight="1">
      <c r="A102" s="529">
        <v>13512</v>
      </c>
      <c r="B102" s="530" t="s">
        <v>124</v>
      </c>
      <c r="C102" s="1391"/>
      <c r="D102" s="1337">
        <f>E102</f>
        <v>6500</v>
      </c>
      <c r="E102" s="1395">
        <f>'[3]ekam erams bashx nor'!K112</f>
        <v>6500</v>
      </c>
      <c r="F102" s="1395"/>
    </row>
    <row r="103" spans="1:6" s="1369" customFormat="1" ht="35.25" customHeight="1">
      <c r="A103" s="529">
        <v>13513</v>
      </c>
      <c r="B103" s="530" t="s">
        <v>125</v>
      </c>
      <c r="C103" s="1391"/>
      <c r="D103" s="1337">
        <f>E103</f>
        <v>19400</v>
      </c>
      <c r="E103" s="1395">
        <f>'[3]ekam erams bashx nor'!K113</f>
        <v>19400</v>
      </c>
      <c r="F103" s="1395"/>
    </row>
    <row r="104" spans="1:6" s="1369" customFormat="1" ht="39.950000000000003" customHeight="1">
      <c r="A104" s="529">
        <v>13514</v>
      </c>
      <c r="B104" s="530" t="s">
        <v>130</v>
      </c>
      <c r="C104" s="1391"/>
      <c r="D104" s="1337">
        <f>E104</f>
        <v>9745</v>
      </c>
      <c r="E104" s="1395">
        <f>'[3]ekam erams bashx nor'!K118</f>
        <v>9745</v>
      </c>
      <c r="F104" s="1395"/>
    </row>
    <row r="105" spans="1:6" s="1369" customFormat="1" ht="39.950000000000003" customHeight="1">
      <c r="A105" s="529">
        <v>13515</v>
      </c>
      <c r="B105" s="530" t="s">
        <v>133</v>
      </c>
      <c r="C105" s="1391"/>
      <c r="D105" s="1401"/>
      <c r="E105" s="1036"/>
      <c r="F105" s="1395"/>
    </row>
    <row r="106" spans="1:6" s="1369" customFormat="1" ht="39.950000000000003" customHeight="1">
      <c r="A106" s="529">
        <v>13516</v>
      </c>
      <c r="B106" s="530" t="s">
        <v>134</v>
      </c>
      <c r="C106" s="1391"/>
      <c r="D106" s="1401"/>
      <c r="E106" s="1036"/>
      <c r="F106" s="1395"/>
    </row>
    <row r="107" spans="1:6" s="1369" customFormat="1" ht="39.950000000000003" customHeight="1">
      <c r="A107" s="529">
        <v>13517</v>
      </c>
      <c r="B107" s="530" t="s">
        <v>135</v>
      </c>
      <c r="C107" s="1391"/>
      <c r="D107" s="1401"/>
      <c r="E107" s="1036"/>
      <c r="F107" s="1395"/>
    </row>
    <row r="108" spans="1:6" s="1369" customFormat="1" ht="30.75" customHeight="1">
      <c r="A108" s="529">
        <v>13518</v>
      </c>
      <c r="B108" s="530" t="s">
        <v>136</v>
      </c>
      <c r="C108" s="1391"/>
      <c r="D108" s="1401"/>
      <c r="E108" s="1036"/>
      <c r="F108" s="1395"/>
    </row>
    <row r="109" spans="1:6" s="1369" customFormat="1" ht="27" customHeight="1">
      <c r="A109" s="529">
        <v>13519</v>
      </c>
      <c r="B109" s="530" t="s">
        <v>137</v>
      </c>
      <c r="C109" s="1391"/>
      <c r="D109" s="1337">
        <f>E109</f>
        <v>0</v>
      </c>
      <c r="E109" s="1395"/>
      <c r="F109" s="1395"/>
    </row>
    <row r="110" spans="1:6" s="1369" customFormat="1" ht="22.5" customHeight="1">
      <c r="A110" s="529">
        <v>13520</v>
      </c>
      <c r="B110" s="530" t="s">
        <v>138</v>
      </c>
      <c r="C110" s="1391"/>
      <c r="D110" s="1401">
        <f>E110</f>
        <v>1000</v>
      </c>
      <c r="E110" s="1036">
        <f>'[3]ekam erams bashx nor'!K126</f>
        <v>1000</v>
      </c>
      <c r="F110" s="1395"/>
    </row>
    <row r="111" spans="1:6" s="1369" customFormat="1" ht="32.25" customHeight="1">
      <c r="A111" s="529">
        <v>1352</v>
      </c>
      <c r="B111" s="530" t="s">
        <v>139</v>
      </c>
      <c r="C111" s="1391"/>
      <c r="D111" s="1337">
        <f>E111</f>
        <v>7000</v>
      </c>
      <c r="E111" s="1395">
        <f>'[3]ekam erams bashx nor'!K127</f>
        <v>7000</v>
      </c>
      <c r="F111" s="1395"/>
    </row>
    <row r="112" spans="1:6" s="1372" customFormat="1" ht="25.5" customHeight="1">
      <c r="A112" s="529">
        <v>1353</v>
      </c>
      <c r="B112" s="530" t="s">
        <v>140</v>
      </c>
      <c r="C112" s="1394"/>
      <c r="D112" s="1387"/>
      <c r="E112" s="1036"/>
      <c r="F112" s="1395" t="s">
        <v>17</v>
      </c>
    </row>
    <row r="113" spans="1:7" s="1369" customFormat="1" ht="30" customHeight="1">
      <c r="A113" s="1385">
        <v>1360</v>
      </c>
      <c r="B113" s="1391" t="s">
        <v>655</v>
      </c>
      <c r="C113" s="1017">
        <v>7431</v>
      </c>
      <c r="D113" s="1387">
        <f>E113</f>
        <v>100</v>
      </c>
      <c r="E113" s="1387">
        <f>E114+E115</f>
        <v>100</v>
      </c>
      <c r="F113" s="1036" t="s">
        <v>17</v>
      </c>
    </row>
    <row r="114" spans="1:7" s="1369" customFormat="1" ht="57" customHeight="1">
      <c r="A114" s="1392" t="s">
        <v>656</v>
      </c>
      <c r="B114" s="1393" t="s">
        <v>143</v>
      </c>
      <c r="C114" s="1408"/>
      <c r="D114" s="1337">
        <f>E114</f>
        <v>100</v>
      </c>
      <c r="E114" s="1395">
        <f>'[3]ekam erams bashx nor'!K130</f>
        <v>100</v>
      </c>
      <c r="F114" s="1395" t="s">
        <v>17</v>
      </c>
    </row>
    <row r="115" spans="1:7" s="1369" customFormat="1" ht="48.75" customHeight="1">
      <c r="A115" s="1392" t="s">
        <v>657</v>
      </c>
      <c r="B115" s="1393" t="s">
        <v>658</v>
      </c>
      <c r="C115" s="1408"/>
      <c r="D115" s="1337"/>
      <c r="E115" s="1395"/>
      <c r="F115" s="1395" t="s">
        <v>17</v>
      </c>
    </row>
    <row r="116" spans="1:7" s="1369" customFormat="1" ht="41.25" hidden="1" customHeight="1">
      <c r="A116" s="1385">
        <v>1370</v>
      </c>
      <c r="B116" s="554" t="s">
        <v>145</v>
      </c>
      <c r="C116" s="1017">
        <v>7441</v>
      </c>
      <c r="D116" s="1337">
        <f>E116</f>
        <v>0</v>
      </c>
      <c r="E116" s="1395">
        <f>E117+E118</f>
        <v>0</v>
      </c>
      <c r="F116" s="1036" t="s">
        <v>17</v>
      </c>
    </row>
    <row r="117" spans="1:7" s="1369" customFormat="1" ht="116.25" hidden="1" customHeight="1">
      <c r="A117" s="1383" t="s">
        <v>659</v>
      </c>
      <c r="B117" s="1393" t="s">
        <v>147</v>
      </c>
      <c r="C117" s="1408"/>
      <c r="D117" s="1337"/>
      <c r="E117" s="1395"/>
      <c r="F117" s="1395" t="s">
        <v>17</v>
      </c>
    </row>
    <row r="118" spans="1:7" s="1369" customFormat="1" ht="111" hidden="1" customHeight="1">
      <c r="A118" s="1392" t="s">
        <v>660</v>
      </c>
      <c r="B118" s="1393" t="s">
        <v>148</v>
      </c>
      <c r="C118" s="1408"/>
      <c r="D118" s="1337"/>
      <c r="E118" s="1395"/>
      <c r="F118" s="1395" t="s">
        <v>17</v>
      </c>
    </row>
    <row r="119" spans="1:7" s="1369" customFormat="1" ht="40.5" customHeight="1">
      <c r="A119" s="1385">
        <v>1380</v>
      </c>
      <c r="B119" s="554" t="s">
        <v>149</v>
      </c>
      <c r="C119" s="1017">
        <v>7442</v>
      </c>
      <c r="D119" s="1387">
        <f>F119</f>
        <v>139188.36719999998</v>
      </c>
      <c r="E119" s="1036" t="s">
        <v>17</v>
      </c>
      <c r="F119" s="1031">
        <f>F120+F121</f>
        <v>139188.36719999998</v>
      </c>
    </row>
    <row r="120" spans="1:7" s="1369" customFormat="1" ht="140.25" customHeight="1">
      <c r="A120" s="1392" t="s">
        <v>661</v>
      </c>
      <c r="B120" s="1393" t="s">
        <v>662</v>
      </c>
      <c r="C120" s="1408"/>
      <c r="D120" s="1387">
        <f>F120</f>
        <v>63000</v>
      </c>
      <c r="E120" s="1395" t="s">
        <v>17</v>
      </c>
      <c r="F120" s="1401">
        <f>'[3]ekam erams bashx nor'!O136</f>
        <v>63000</v>
      </c>
    </row>
    <row r="121" spans="1:7" s="1369" customFormat="1" ht="137.25" customHeight="1">
      <c r="A121" s="1392" t="s">
        <v>663</v>
      </c>
      <c r="B121" s="1393" t="s">
        <v>664</v>
      </c>
      <c r="C121" s="1408"/>
      <c r="D121" s="1387">
        <f>F121</f>
        <v>76188.367199999993</v>
      </c>
      <c r="E121" s="1395" t="s">
        <v>17</v>
      </c>
      <c r="F121" s="1419">
        <f>'[3]ekam erams bashx nor'!O137</f>
        <v>76188.367199999993</v>
      </c>
    </row>
    <row r="122" spans="1:7" s="1369" customFormat="1" ht="31.5" customHeight="1">
      <c r="A122" s="1409" t="s">
        <v>665</v>
      </c>
      <c r="B122" s="554" t="s">
        <v>153</v>
      </c>
      <c r="C122" s="1017">
        <v>7451</v>
      </c>
      <c r="D122" s="1387">
        <f>D125</f>
        <v>16689.777999999998</v>
      </c>
      <c r="E122" s="1387">
        <f>E125</f>
        <v>16689.777999999998</v>
      </c>
      <c r="F122" s="1036">
        <f>F123+F124+F125</f>
        <v>100000</v>
      </c>
      <c r="G122" s="1396"/>
    </row>
    <row r="123" spans="1:7" s="1369" customFormat="1" ht="33" customHeight="1">
      <c r="A123" s="1392" t="s">
        <v>666</v>
      </c>
      <c r="B123" s="1393" t="s">
        <v>667</v>
      </c>
      <c r="C123" s="1408"/>
      <c r="D123" s="1337"/>
      <c r="E123" s="1395" t="s">
        <v>17</v>
      </c>
      <c r="F123" s="1395"/>
    </row>
    <row r="124" spans="1:7" s="1369" customFormat="1" ht="31.5" customHeight="1">
      <c r="A124" s="1392" t="s">
        <v>668</v>
      </c>
      <c r="B124" s="1393" t="s">
        <v>156</v>
      </c>
      <c r="C124" s="1408"/>
      <c r="D124" s="1395">
        <f>F124</f>
        <v>100000</v>
      </c>
      <c r="E124" s="1395" t="s">
        <v>17</v>
      </c>
      <c r="F124" s="1395">
        <f>'[3]ekam erams bashx nor'!O140</f>
        <v>100000</v>
      </c>
    </row>
    <row r="125" spans="1:7" s="1369" customFormat="1" ht="47.25" customHeight="1">
      <c r="A125" s="1392" t="s">
        <v>669</v>
      </c>
      <c r="B125" s="1393" t="s">
        <v>670</v>
      </c>
      <c r="C125" s="1408"/>
      <c r="D125" s="1337">
        <f>E125</f>
        <v>16689.777999999998</v>
      </c>
      <c r="E125" s="1395">
        <f>'[3]ekam erams bashx nor'!K141</f>
        <v>16689.777999999998</v>
      </c>
      <c r="F125" s="1395"/>
    </row>
    <row r="126" spans="1:7" s="1369" customFormat="1" ht="13.5"/>
    <row r="127" spans="1:7" s="1369" customFormat="1" ht="13.5"/>
    <row r="128" spans="1:7" s="1369" customFormat="1" ht="13.5"/>
    <row r="129" spans="1:6" s="1369" customFormat="1" ht="13.5"/>
    <row r="130" spans="1:6" s="1369" customFormat="1" ht="13.5"/>
    <row r="131" spans="1:6" s="1369" customFormat="1" ht="13.5"/>
    <row r="132" spans="1:6" s="1369" customFormat="1" ht="13.5"/>
    <row r="133" spans="1:6" s="1369" customFormat="1" ht="13.5"/>
    <row r="134" spans="1:6" s="1369" customFormat="1" ht="13.5"/>
    <row r="135" spans="1:6" s="1369" customFormat="1" ht="13.5"/>
    <row r="136" spans="1:6" s="1369" customFormat="1" ht="13.5"/>
    <row r="137" spans="1:6" s="1369" customFormat="1" ht="13.5"/>
    <row r="138" spans="1:6" s="1369" customFormat="1" ht="13.5"/>
    <row r="139" spans="1:6" s="1369" customFormat="1" ht="13.5">
      <c r="A139" s="1420"/>
      <c r="B139" s="1421"/>
      <c r="C139" s="1421"/>
      <c r="D139" s="1421"/>
      <c r="E139" s="1421"/>
      <c r="F139" s="1422"/>
    </row>
    <row r="140" spans="1:6" s="1369" customFormat="1" ht="13.5"/>
    <row r="141" spans="1:6" s="1369" customFormat="1" ht="13.5"/>
    <row r="142" spans="1:6" s="1369" customFormat="1" ht="13.5"/>
    <row r="143" spans="1:6" s="1369" customFormat="1" ht="13.5"/>
    <row r="144" spans="1:6" s="1369" customFormat="1" ht="13.5"/>
    <row r="145" s="1369" customFormat="1" ht="13.5"/>
    <row r="146" s="1369" customFormat="1" ht="13.5"/>
    <row r="147" s="1369" customFormat="1" ht="13.5"/>
    <row r="148" s="1369" customFormat="1" ht="13.5"/>
    <row r="149" s="1369" customFormat="1" ht="13.5"/>
    <row r="150" s="1369" customFormat="1" ht="13.5"/>
    <row r="151" s="1369" customFormat="1" ht="13.5"/>
    <row r="152" s="1369" customFormat="1" ht="13.5"/>
    <row r="153" s="1369" customFormat="1" ht="13.5"/>
    <row r="154" s="1369" customFormat="1" ht="13.5"/>
    <row r="155" s="1369" customFormat="1" ht="13.5"/>
    <row r="156" s="1369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311"/>
  <sheetViews>
    <sheetView topLeftCell="A3" zoomScale="130" workbookViewId="0">
      <selection activeCell="G11" sqref="G11"/>
    </sheetView>
  </sheetViews>
  <sheetFormatPr defaultRowHeight="15"/>
  <cols>
    <col min="1" max="1" width="5.140625" style="1492" customWidth="1"/>
    <col min="2" max="2" width="4" style="1501" customWidth="1"/>
    <col min="3" max="3" width="4.5703125" style="1502" customWidth="1"/>
    <col min="4" max="4" width="4.140625" style="1503" customWidth="1"/>
    <col min="5" max="5" width="43.140625" style="1496" customWidth="1"/>
    <col min="6" max="6" width="13.42578125" style="1497" customWidth="1"/>
    <col min="7" max="7" width="14" style="1498" customWidth="1"/>
    <col min="8" max="8" width="16.5703125" style="1498" customWidth="1"/>
    <col min="9" max="9" width="22.28515625" style="1498" customWidth="1"/>
    <col min="10" max="10" width="16.140625" style="1498" bestFit="1" customWidth="1"/>
    <col min="11" max="11" width="16.28515625" style="1498" customWidth="1"/>
    <col min="12" max="256" width="9.140625" style="1498"/>
    <col min="257" max="257" width="5.140625" style="1498" customWidth="1"/>
    <col min="258" max="258" width="4" style="1498" customWidth="1"/>
    <col min="259" max="259" width="4.5703125" style="1498" customWidth="1"/>
    <col min="260" max="260" width="4.140625" style="1498" customWidth="1"/>
    <col min="261" max="261" width="43.140625" style="1498" customWidth="1"/>
    <col min="262" max="262" width="13.42578125" style="1498" customWidth="1"/>
    <col min="263" max="263" width="14" style="1498" customWidth="1"/>
    <col min="264" max="264" width="16.5703125" style="1498" customWidth="1"/>
    <col min="265" max="265" width="22.28515625" style="1498" customWidth="1"/>
    <col min="266" max="266" width="16.140625" style="1498" bestFit="1" customWidth="1"/>
    <col min="267" max="267" width="16.28515625" style="1498" customWidth="1"/>
    <col min="268" max="512" width="9.140625" style="1498"/>
    <col min="513" max="513" width="5.140625" style="1498" customWidth="1"/>
    <col min="514" max="514" width="4" style="1498" customWidth="1"/>
    <col min="515" max="515" width="4.5703125" style="1498" customWidth="1"/>
    <col min="516" max="516" width="4.140625" style="1498" customWidth="1"/>
    <col min="517" max="517" width="43.140625" style="1498" customWidth="1"/>
    <col min="518" max="518" width="13.42578125" style="1498" customWidth="1"/>
    <col min="519" max="519" width="14" style="1498" customWidth="1"/>
    <col min="520" max="520" width="16.5703125" style="1498" customWidth="1"/>
    <col min="521" max="521" width="22.28515625" style="1498" customWidth="1"/>
    <col min="522" max="522" width="16.140625" style="1498" bestFit="1" customWidth="1"/>
    <col min="523" max="523" width="16.28515625" style="1498" customWidth="1"/>
    <col min="524" max="768" width="9.140625" style="1498"/>
    <col min="769" max="769" width="5.140625" style="1498" customWidth="1"/>
    <col min="770" max="770" width="4" style="1498" customWidth="1"/>
    <col min="771" max="771" width="4.5703125" style="1498" customWidth="1"/>
    <col min="772" max="772" width="4.140625" style="1498" customWidth="1"/>
    <col min="773" max="773" width="43.140625" style="1498" customWidth="1"/>
    <col min="774" max="774" width="13.42578125" style="1498" customWidth="1"/>
    <col min="775" max="775" width="14" style="1498" customWidth="1"/>
    <col min="776" max="776" width="16.5703125" style="1498" customWidth="1"/>
    <col min="777" max="777" width="22.28515625" style="1498" customWidth="1"/>
    <col min="778" max="778" width="16.140625" style="1498" bestFit="1" customWidth="1"/>
    <col min="779" max="779" width="16.28515625" style="1498" customWidth="1"/>
    <col min="780" max="1024" width="9.140625" style="1498"/>
    <col min="1025" max="1025" width="5.140625" style="1498" customWidth="1"/>
    <col min="1026" max="1026" width="4" style="1498" customWidth="1"/>
    <col min="1027" max="1027" width="4.5703125" style="1498" customWidth="1"/>
    <col min="1028" max="1028" width="4.140625" style="1498" customWidth="1"/>
    <col min="1029" max="1029" width="43.140625" style="1498" customWidth="1"/>
    <col min="1030" max="1030" width="13.42578125" style="1498" customWidth="1"/>
    <col min="1031" max="1031" width="14" style="1498" customWidth="1"/>
    <col min="1032" max="1032" width="16.5703125" style="1498" customWidth="1"/>
    <col min="1033" max="1033" width="22.28515625" style="1498" customWidth="1"/>
    <col min="1034" max="1034" width="16.140625" style="1498" bestFit="1" customWidth="1"/>
    <col min="1035" max="1035" width="16.28515625" style="1498" customWidth="1"/>
    <col min="1036" max="1280" width="9.140625" style="1498"/>
    <col min="1281" max="1281" width="5.140625" style="1498" customWidth="1"/>
    <col min="1282" max="1282" width="4" style="1498" customWidth="1"/>
    <col min="1283" max="1283" width="4.5703125" style="1498" customWidth="1"/>
    <col min="1284" max="1284" width="4.140625" style="1498" customWidth="1"/>
    <col min="1285" max="1285" width="43.140625" style="1498" customWidth="1"/>
    <col min="1286" max="1286" width="13.42578125" style="1498" customWidth="1"/>
    <col min="1287" max="1287" width="14" style="1498" customWidth="1"/>
    <col min="1288" max="1288" width="16.5703125" style="1498" customWidth="1"/>
    <col min="1289" max="1289" width="22.28515625" style="1498" customWidth="1"/>
    <col min="1290" max="1290" width="16.140625" style="1498" bestFit="1" customWidth="1"/>
    <col min="1291" max="1291" width="16.28515625" style="1498" customWidth="1"/>
    <col min="1292" max="1536" width="9.140625" style="1498"/>
    <col min="1537" max="1537" width="5.140625" style="1498" customWidth="1"/>
    <col min="1538" max="1538" width="4" style="1498" customWidth="1"/>
    <col min="1539" max="1539" width="4.5703125" style="1498" customWidth="1"/>
    <col min="1540" max="1540" width="4.140625" style="1498" customWidth="1"/>
    <col min="1541" max="1541" width="43.140625" style="1498" customWidth="1"/>
    <col min="1542" max="1542" width="13.42578125" style="1498" customWidth="1"/>
    <col min="1543" max="1543" width="14" style="1498" customWidth="1"/>
    <col min="1544" max="1544" width="16.5703125" style="1498" customWidth="1"/>
    <col min="1545" max="1545" width="22.28515625" style="1498" customWidth="1"/>
    <col min="1546" max="1546" width="16.140625" style="1498" bestFit="1" customWidth="1"/>
    <col min="1547" max="1547" width="16.28515625" style="1498" customWidth="1"/>
    <col min="1548" max="1792" width="9.140625" style="1498"/>
    <col min="1793" max="1793" width="5.140625" style="1498" customWidth="1"/>
    <col min="1794" max="1794" width="4" style="1498" customWidth="1"/>
    <col min="1795" max="1795" width="4.5703125" style="1498" customWidth="1"/>
    <col min="1796" max="1796" width="4.140625" style="1498" customWidth="1"/>
    <col min="1797" max="1797" width="43.140625" style="1498" customWidth="1"/>
    <col min="1798" max="1798" width="13.42578125" style="1498" customWidth="1"/>
    <col min="1799" max="1799" width="14" style="1498" customWidth="1"/>
    <col min="1800" max="1800" width="16.5703125" style="1498" customWidth="1"/>
    <col min="1801" max="1801" width="22.28515625" style="1498" customWidth="1"/>
    <col min="1802" max="1802" width="16.140625" style="1498" bestFit="1" customWidth="1"/>
    <col min="1803" max="1803" width="16.28515625" style="1498" customWidth="1"/>
    <col min="1804" max="2048" width="9.140625" style="1498"/>
    <col min="2049" max="2049" width="5.140625" style="1498" customWidth="1"/>
    <col min="2050" max="2050" width="4" style="1498" customWidth="1"/>
    <col min="2051" max="2051" width="4.5703125" style="1498" customWidth="1"/>
    <col min="2052" max="2052" width="4.140625" style="1498" customWidth="1"/>
    <col min="2053" max="2053" width="43.140625" style="1498" customWidth="1"/>
    <col min="2054" max="2054" width="13.42578125" style="1498" customWidth="1"/>
    <col min="2055" max="2055" width="14" style="1498" customWidth="1"/>
    <col min="2056" max="2056" width="16.5703125" style="1498" customWidth="1"/>
    <col min="2057" max="2057" width="22.28515625" style="1498" customWidth="1"/>
    <col min="2058" max="2058" width="16.140625" style="1498" bestFit="1" customWidth="1"/>
    <col min="2059" max="2059" width="16.28515625" style="1498" customWidth="1"/>
    <col min="2060" max="2304" width="9.140625" style="1498"/>
    <col min="2305" max="2305" width="5.140625" style="1498" customWidth="1"/>
    <col min="2306" max="2306" width="4" style="1498" customWidth="1"/>
    <col min="2307" max="2307" width="4.5703125" style="1498" customWidth="1"/>
    <col min="2308" max="2308" width="4.140625" style="1498" customWidth="1"/>
    <col min="2309" max="2309" width="43.140625" style="1498" customWidth="1"/>
    <col min="2310" max="2310" width="13.42578125" style="1498" customWidth="1"/>
    <col min="2311" max="2311" width="14" style="1498" customWidth="1"/>
    <col min="2312" max="2312" width="16.5703125" style="1498" customWidth="1"/>
    <col min="2313" max="2313" width="22.28515625" style="1498" customWidth="1"/>
    <col min="2314" max="2314" width="16.140625" style="1498" bestFit="1" customWidth="1"/>
    <col min="2315" max="2315" width="16.28515625" style="1498" customWidth="1"/>
    <col min="2316" max="2560" width="9.140625" style="1498"/>
    <col min="2561" max="2561" width="5.140625" style="1498" customWidth="1"/>
    <col min="2562" max="2562" width="4" style="1498" customWidth="1"/>
    <col min="2563" max="2563" width="4.5703125" style="1498" customWidth="1"/>
    <col min="2564" max="2564" width="4.140625" style="1498" customWidth="1"/>
    <col min="2565" max="2565" width="43.140625" style="1498" customWidth="1"/>
    <col min="2566" max="2566" width="13.42578125" style="1498" customWidth="1"/>
    <col min="2567" max="2567" width="14" style="1498" customWidth="1"/>
    <col min="2568" max="2568" width="16.5703125" style="1498" customWidth="1"/>
    <col min="2569" max="2569" width="22.28515625" style="1498" customWidth="1"/>
    <col min="2570" max="2570" width="16.140625" style="1498" bestFit="1" customWidth="1"/>
    <col min="2571" max="2571" width="16.28515625" style="1498" customWidth="1"/>
    <col min="2572" max="2816" width="9.140625" style="1498"/>
    <col min="2817" max="2817" width="5.140625" style="1498" customWidth="1"/>
    <col min="2818" max="2818" width="4" style="1498" customWidth="1"/>
    <col min="2819" max="2819" width="4.5703125" style="1498" customWidth="1"/>
    <col min="2820" max="2820" width="4.140625" style="1498" customWidth="1"/>
    <col min="2821" max="2821" width="43.140625" style="1498" customWidth="1"/>
    <col min="2822" max="2822" width="13.42578125" style="1498" customWidth="1"/>
    <col min="2823" max="2823" width="14" style="1498" customWidth="1"/>
    <col min="2824" max="2824" width="16.5703125" style="1498" customWidth="1"/>
    <col min="2825" max="2825" width="22.28515625" style="1498" customWidth="1"/>
    <col min="2826" max="2826" width="16.140625" style="1498" bestFit="1" customWidth="1"/>
    <col min="2827" max="2827" width="16.28515625" style="1498" customWidth="1"/>
    <col min="2828" max="3072" width="9.140625" style="1498"/>
    <col min="3073" max="3073" width="5.140625" style="1498" customWidth="1"/>
    <col min="3074" max="3074" width="4" style="1498" customWidth="1"/>
    <col min="3075" max="3075" width="4.5703125" style="1498" customWidth="1"/>
    <col min="3076" max="3076" width="4.140625" style="1498" customWidth="1"/>
    <col min="3077" max="3077" width="43.140625" style="1498" customWidth="1"/>
    <col min="3078" max="3078" width="13.42578125" style="1498" customWidth="1"/>
    <col min="3079" max="3079" width="14" style="1498" customWidth="1"/>
    <col min="3080" max="3080" width="16.5703125" style="1498" customWidth="1"/>
    <col min="3081" max="3081" width="22.28515625" style="1498" customWidth="1"/>
    <col min="3082" max="3082" width="16.140625" style="1498" bestFit="1" customWidth="1"/>
    <col min="3083" max="3083" width="16.28515625" style="1498" customWidth="1"/>
    <col min="3084" max="3328" width="9.140625" style="1498"/>
    <col min="3329" max="3329" width="5.140625" style="1498" customWidth="1"/>
    <col min="3330" max="3330" width="4" style="1498" customWidth="1"/>
    <col min="3331" max="3331" width="4.5703125" style="1498" customWidth="1"/>
    <col min="3332" max="3332" width="4.140625" style="1498" customWidth="1"/>
    <col min="3333" max="3333" width="43.140625" style="1498" customWidth="1"/>
    <col min="3334" max="3334" width="13.42578125" style="1498" customWidth="1"/>
    <col min="3335" max="3335" width="14" style="1498" customWidth="1"/>
    <col min="3336" max="3336" width="16.5703125" style="1498" customWidth="1"/>
    <col min="3337" max="3337" width="22.28515625" style="1498" customWidth="1"/>
    <col min="3338" max="3338" width="16.140625" style="1498" bestFit="1" customWidth="1"/>
    <col min="3339" max="3339" width="16.28515625" style="1498" customWidth="1"/>
    <col min="3340" max="3584" width="9.140625" style="1498"/>
    <col min="3585" max="3585" width="5.140625" style="1498" customWidth="1"/>
    <col min="3586" max="3586" width="4" style="1498" customWidth="1"/>
    <col min="3587" max="3587" width="4.5703125" style="1498" customWidth="1"/>
    <col min="3588" max="3588" width="4.140625" style="1498" customWidth="1"/>
    <col min="3589" max="3589" width="43.140625" style="1498" customWidth="1"/>
    <col min="3590" max="3590" width="13.42578125" style="1498" customWidth="1"/>
    <col min="3591" max="3591" width="14" style="1498" customWidth="1"/>
    <col min="3592" max="3592" width="16.5703125" style="1498" customWidth="1"/>
    <col min="3593" max="3593" width="22.28515625" style="1498" customWidth="1"/>
    <col min="3594" max="3594" width="16.140625" style="1498" bestFit="1" customWidth="1"/>
    <col min="3595" max="3595" width="16.28515625" style="1498" customWidth="1"/>
    <col min="3596" max="3840" width="9.140625" style="1498"/>
    <col min="3841" max="3841" width="5.140625" style="1498" customWidth="1"/>
    <col min="3842" max="3842" width="4" style="1498" customWidth="1"/>
    <col min="3843" max="3843" width="4.5703125" style="1498" customWidth="1"/>
    <col min="3844" max="3844" width="4.140625" style="1498" customWidth="1"/>
    <col min="3845" max="3845" width="43.140625" style="1498" customWidth="1"/>
    <col min="3846" max="3846" width="13.42578125" style="1498" customWidth="1"/>
    <col min="3847" max="3847" width="14" style="1498" customWidth="1"/>
    <col min="3848" max="3848" width="16.5703125" style="1498" customWidth="1"/>
    <col min="3849" max="3849" width="22.28515625" style="1498" customWidth="1"/>
    <col min="3850" max="3850" width="16.140625" style="1498" bestFit="1" customWidth="1"/>
    <col min="3851" max="3851" width="16.28515625" style="1498" customWidth="1"/>
    <col min="3852" max="4096" width="9.140625" style="1498"/>
    <col min="4097" max="4097" width="5.140625" style="1498" customWidth="1"/>
    <col min="4098" max="4098" width="4" style="1498" customWidth="1"/>
    <col min="4099" max="4099" width="4.5703125" style="1498" customWidth="1"/>
    <col min="4100" max="4100" width="4.140625" style="1498" customWidth="1"/>
    <col min="4101" max="4101" width="43.140625" style="1498" customWidth="1"/>
    <col min="4102" max="4102" width="13.42578125" style="1498" customWidth="1"/>
    <col min="4103" max="4103" width="14" style="1498" customWidth="1"/>
    <col min="4104" max="4104" width="16.5703125" style="1498" customWidth="1"/>
    <col min="4105" max="4105" width="22.28515625" style="1498" customWidth="1"/>
    <col min="4106" max="4106" width="16.140625" style="1498" bestFit="1" customWidth="1"/>
    <col min="4107" max="4107" width="16.28515625" style="1498" customWidth="1"/>
    <col min="4108" max="4352" width="9.140625" style="1498"/>
    <col min="4353" max="4353" width="5.140625" style="1498" customWidth="1"/>
    <col min="4354" max="4354" width="4" style="1498" customWidth="1"/>
    <col min="4355" max="4355" width="4.5703125" style="1498" customWidth="1"/>
    <col min="4356" max="4356" width="4.140625" style="1498" customWidth="1"/>
    <col min="4357" max="4357" width="43.140625" style="1498" customWidth="1"/>
    <col min="4358" max="4358" width="13.42578125" style="1498" customWidth="1"/>
    <col min="4359" max="4359" width="14" style="1498" customWidth="1"/>
    <col min="4360" max="4360" width="16.5703125" style="1498" customWidth="1"/>
    <col min="4361" max="4361" width="22.28515625" style="1498" customWidth="1"/>
    <col min="4362" max="4362" width="16.140625" style="1498" bestFit="1" customWidth="1"/>
    <col min="4363" max="4363" width="16.28515625" style="1498" customWidth="1"/>
    <col min="4364" max="4608" width="9.140625" style="1498"/>
    <col min="4609" max="4609" width="5.140625" style="1498" customWidth="1"/>
    <col min="4610" max="4610" width="4" style="1498" customWidth="1"/>
    <col min="4611" max="4611" width="4.5703125" style="1498" customWidth="1"/>
    <col min="4612" max="4612" width="4.140625" style="1498" customWidth="1"/>
    <col min="4613" max="4613" width="43.140625" style="1498" customWidth="1"/>
    <col min="4614" max="4614" width="13.42578125" style="1498" customWidth="1"/>
    <col min="4615" max="4615" width="14" style="1498" customWidth="1"/>
    <col min="4616" max="4616" width="16.5703125" style="1498" customWidth="1"/>
    <col min="4617" max="4617" width="22.28515625" style="1498" customWidth="1"/>
    <col min="4618" max="4618" width="16.140625" style="1498" bestFit="1" customWidth="1"/>
    <col min="4619" max="4619" width="16.28515625" style="1498" customWidth="1"/>
    <col min="4620" max="4864" width="9.140625" style="1498"/>
    <col min="4865" max="4865" width="5.140625" style="1498" customWidth="1"/>
    <col min="4866" max="4866" width="4" style="1498" customWidth="1"/>
    <col min="4867" max="4867" width="4.5703125" style="1498" customWidth="1"/>
    <col min="4868" max="4868" width="4.140625" style="1498" customWidth="1"/>
    <col min="4869" max="4869" width="43.140625" style="1498" customWidth="1"/>
    <col min="4870" max="4870" width="13.42578125" style="1498" customWidth="1"/>
    <col min="4871" max="4871" width="14" style="1498" customWidth="1"/>
    <col min="4872" max="4872" width="16.5703125" style="1498" customWidth="1"/>
    <col min="4873" max="4873" width="22.28515625" style="1498" customWidth="1"/>
    <col min="4874" max="4874" width="16.140625" style="1498" bestFit="1" customWidth="1"/>
    <col min="4875" max="4875" width="16.28515625" style="1498" customWidth="1"/>
    <col min="4876" max="5120" width="9.140625" style="1498"/>
    <col min="5121" max="5121" width="5.140625" style="1498" customWidth="1"/>
    <col min="5122" max="5122" width="4" style="1498" customWidth="1"/>
    <col min="5123" max="5123" width="4.5703125" style="1498" customWidth="1"/>
    <col min="5124" max="5124" width="4.140625" style="1498" customWidth="1"/>
    <col min="5125" max="5125" width="43.140625" style="1498" customWidth="1"/>
    <col min="5126" max="5126" width="13.42578125" style="1498" customWidth="1"/>
    <col min="5127" max="5127" width="14" style="1498" customWidth="1"/>
    <col min="5128" max="5128" width="16.5703125" style="1498" customWidth="1"/>
    <col min="5129" max="5129" width="22.28515625" style="1498" customWidth="1"/>
    <col min="5130" max="5130" width="16.140625" style="1498" bestFit="1" customWidth="1"/>
    <col min="5131" max="5131" width="16.28515625" style="1498" customWidth="1"/>
    <col min="5132" max="5376" width="9.140625" style="1498"/>
    <col min="5377" max="5377" width="5.140625" style="1498" customWidth="1"/>
    <col min="5378" max="5378" width="4" style="1498" customWidth="1"/>
    <col min="5379" max="5379" width="4.5703125" style="1498" customWidth="1"/>
    <col min="5380" max="5380" width="4.140625" style="1498" customWidth="1"/>
    <col min="5381" max="5381" width="43.140625" style="1498" customWidth="1"/>
    <col min="5382" max="5382" width="13.42578125" style="1498" customWidth="1"/>
    <col min="5383" max="5383" width="14" style="1498" customWidth="1"/>
    <col min="5384" max="5384" width="16.5703125" style="1498" customWidth="1"/>
    <col min="5385" max="5385" width="22.28515625" style="1498" customWidth="1"/>
    <col min="5386" max="5386" width="16.140625" style="1498" bestFit="1" customWidth="1"/>
    <col min="5387" max="5387" width="16.28515625" style="1498" customWidth="1"/>
    <col min="5388" max="5632" width="9.140625" style="1498"/>
    <col min="5633" max="5633" width="5.140625" style="1498" customWidth="1"/>
    <col min="5634" max="5634" width="4" style="1498" customWidth="1"/>
    <col min="5635" max="5635" width="4.5703125" style="1498" customWidth="1"/>
    <col min="5636" max="5636" width="4.140625" style="1498" customWidth="1"/>
    <col min="5637" max="5637" width="43.140625" style="1498" customWidth="1"/>
    <col min="5638" max="5638" width="13.42578125" style="1498" customWidth="1"/>
    <col min="5639" max="5639" width="14" style="1498" customWidth="1"/>
    <col min="5640" max="5640" width="16.5703125" style="1498" customWidth="1"/>
    <col min="5641" max="5641" width="22.28515625" style="1498" customWidth="1"/>
    <col min="5642" max="5642" width="16.140625" style="1498" bestFit="1" customWidth="1"/>
    <col min="5643" max="5643" width="16.28515625" style="1498" customWidth="1"/>
    <col min="5644" max="5888" width="9.140625" style="1498"/>
    <col min="5889" max="5889" width="5.140625" style="1498" customWidth="1"/>
    <col min="5890" max="5890" width="4" style="1498" customWidth="1"/>
    <col min="5891" max="5891" width="4.5703125" style="1498" customWidth="1"/>
    <col min="5892" max="5892" width="4.140625" style="1498" customWidth="1"/>
    <col min="5893" max="5893" width="43.140625" style="1498" customWidth="1"/>
    <col min="5894" max="5894" width="13.42578125" style="1498" customWidth="1"/>
    <col min="5895" max="5895" width="14" style="1498" customWidth="1"/>
    <col min="5896" max="5896" width="16.5703125" style="1498" customWidth="1"/>
    <col min="5897" max="5897" width="22.28515625" style="1498" customWidth="1"/>
    <col min="5898" max="5898" width="16.140625" style="1498" bestFit="1" customWidth="1"/>
    <col min="5899" max="5899" width="16.28515625" style="1498" customWidth="1"/>
    <col min="5900" max="6144" width="9.140625" style="1498"/>
    <col min="6145" max="6145" width="5.140625" style="1498" customWidth="1"/>
    <col min="6146" max="6146" width="4" style="1498" customWidth="1"/>
    <col min="6147" max="6147" width="4.5703125" style="1498" customWidth="1"/>
    <col min="6148" max="6148" width="4.140625" style="1498" customWidth="1"/>
    <col min="6149" max="6149" width="43.140625" style="1498" customWidth="1"/>
    <col min="6150" max="6150" width="13.42578125" style="1498" customWidth="1"/>
    <col min="6151" max="6151" width="14" style="1498" customWidth="1"/>
    <col min="6152" max="6152" width="16.5703125" style="1498" customWidth="1"/>
    <col min="6153" max="6153" width="22.28515625" style="1498" customWidth="1"/>
    <col min="6154" max="6154" width="16.140625" style="1498" bestFit="1" customWidth="1"/>
    <col min="6155" max="6155" width="16.28515625" style="1498" customWidth="1"/>
    <col min="6156" max="6400" width="9.140625" style="1498"/>
    <col min="6401" max="6401" width="5.140625" style="1498" customWidth="1"/>
    <col min="6402" max="6402" width="4" style="1498" customWidth="1"/>
    <col min="6403" max="6403" width="4.5703125" style="1498" customWidth="1"/>
    <col min="6404" max="6404" width="4.140625" style="1498" customWidth="1"/>
    <col min="6405" max="6405" width="43.140625" style="1498" customWidth="1"/>
    <col min="6406" max="6406" width="13.42578125" style="1498" customWidth="1"/>
    <col min="6407" max="6407" width="14" style="1498" customWidth="1"/>
    <col min="6408" max="6408" width="16.5703125" style="1498" customWidth="1"/>
    <col min="6409" max="6409" width="22.28515625" style="1498" customWidth="1"/>
    <col min="6410" max="6410" width="16.140625" style="1498" bestFit="1" customWidth="1"/>
    <col min="6411" max="6411" width="16.28515625" style="1498" customWidth="1"/>
    <col min="6412" max="6656" width="9.140625" style="1498"/>
    <col min="6657" max="6657" width="5.140625" style="1498" customWidth="1"/>
    <col min="6658" max="6658" width="4" style="1498" customWidth="1"/>
    <col min="6659" max="6659" width="4.5703125" style="1498" customWidth="1"/>
    <col min="6660" max="6660" width="4.140625" style="1498" customWidth="1"/>
    <col min="6661" max="6661" width="43.140625" style="1498" customWidth="1"/>
    <col min="6662" max="6662" width="13.42578125" style="1498" customWidth="1"/>
    <col min="6663" max="6663" width="14" style="1498" customWidth="1"/>
    <col min="6664" max="6664" width="16.5703125" style="1498" customWidth="1"/>
    <col min="6665" max="6665" width="22.28515625" style="1498" customWidth="1"/>
    <col min="6666" max="6666" width="16.140625" style="1498" bestFit="1" customWidth="1"/>
    <col min="6667" max="6667" width="16.28515625" style="1498" customWidth="1"/>
    <col min="6668" max="6912" width="9.140625" style="1498"/>
    <col min="6913" max="6913" width="5.140625" style="1498" customWidth="1"/>
    <col min="6914" max="6914" width="4" style="1498" customWidth="1"/>
    <col min="6915" max="6915" width="4.5703125" style="1498" customWidth="1"/>
    <col min="6916" max="6916" width="4.140625" style="1498" customWidth="1"/>
    <col min="6917" max="6917" width="43.140625" style="1498" customWidth="1"/>
    <col min="6918" max="6918" width="13.42578125" style="1498" customWidth="1"/>
    <col min="6919" max="6919" width="14" style="1498" customWidth="1"/>
    <col min="6920" max="6920" width="16.5703125" style="1498" customWidth="1"/>
    <col min="6921" max="6921" width="22.28515625" style="1498" customWidth="1"/>
    <col min="6922" max="6922" width="16.140625" style="1498" bestFit="1" customWidth="1"/>
    <col min="6923" max="6923" width="16.28515625" style="1498" customWidth="1"/>
    <col min="6924" max="7168" width="9.140625" style="1498"/>
    <col min="7169" max="7169" width="5.140625" style="1498" customWidth="1"/>
    <col min="7170" max="7170" width="4" style="1498" customWidth="1"/>
    <col min="7171" max="7171" width="4.5703125" style="1498" customWidth="1"/>
    <col min="7172" max="7172" width="4.140625" style="1498" customWidth="1"/>
    <col min="7173" max="7173" width="43.140625" style="1498" customWidth="1"/>
    <col min="7174" max="7174" width="13.42578125" style="1498" customWidth="1"/>
    <col min="7175" max="7175" width="14" style="1498" customWidth="1"/>
    <col min="7176" max="7176" width="16.5703125" style="1498" customWidth="1"/>
    <col min="7177" max="7177" width="22.28515625" style="1498" customWidth="1"/>
    <col min="7178" max="7178" width="16.140625" style="1498" bestFit="1" customWidth="1"/>
    <col min="7179" max="7179" width="16.28515625" style="1498" customWidth="1"/>
    <col min="7180" max="7424" width="9.140625" style="1498"/>
    <col min="7425" max="7425" width="5.140625" style="1498" customWidth="1"/>
    <col min="7426" max="7426" width="4" style="1498" customWidth="1"/>
    <col min="7427" max="7427" width="4.5703125" style="1498" customWidth="1"/>
    <col min="7428" max="7428" width="4.140625" style="1498" customWidth="1"/>
    <col min="7429" max="7429" width="43.140625" style="1498" customWidth="1"/>
    <col min="7430" max="7430" width="13.42578125" style="1498" customWidth="1"/>
    <col min="7431" max="7431" width="14" style="1498" customWidth="1"/>
    <col min="7432" max="7432" width="16.5703125" style="1498" customWidth="1"/>
    <col min="7433" max="7433" width="22.28515625" style="1498" customWidth="1"/>
    <col min="7434" max="7434" width="16.140625" style="1498" bestFit="1" customWidth="1"/>
    <col min="7435" max="7435" width="16.28515625" style="1498" customWidth="1"/>
    <col min="7436" max="7680" width="9.140625" style="1498"/>
    <col min="7681" max="7681" width="5.140625" style="1498" customWidth="1"/>
    <col min="7682" max="7682" width="4" style="1498" customWidth="1"/>
    <col min="7683" max="7683" width="4.5703125" style="1498" customWidth="1"/>
    <col min="7684" max="7684" width="4.140625" style="1498" customWidth="1"/>
    <col min="7685" max="7685" width="43.140625" style="1498" customWidth="1"/>
    <col min="7686" max="7686" width="13.42578125" style="1498" customWidth="1"/>
    <col min="7687" max="7687" width="14" style="1498" customWidth="1"/>
    <col min="7688" max="7688" width="16.5703125" style="1498" customWidth="1"/>
    <col min="7689" max="7689" width="22.28515625" style="1498" customWidth="1"/>
    <col min="7690" max="7690" width="16.140625" style="1498" bestFit="1" customWidth="1"/>
    <col min="7691" max="7691" width="16.28515625" style="1498" customWidth="1"/>
    <col min="7692" max="7936" width="9.140625" style="1498"/>
    <col min="7937" max="7937" width="5.140625" style="1498" customWidth="1"/>
    <col min="7938" max="7938" width="4" style="1498" customWidth="1"/>
    <col min="7939" max="7939" width="4.5703125" style="1498" customWidth="1"/>
    <col min="7940" max="7940" width="4.140625" style="1498" customWidth="1"/>
    <col min="7941" max="7941" width="43.140625" style="1498" customWidth="1"/>
    <col min="7942" max="7942" width="13.42578125" style="1498" customWidth="1"/>
    <col min="7943" max="7943" width="14" style="1498" customWidth="1"/>
    <col min="7944" max="7944" width="16.5703125" style="1498" customWidth="1"/>
    <col min="7945" max="7945" width="22.28515625" style="1498" customWidth="1"/>
    <col min="7946" max="7946" width="16.140625" style="1498" bestFit="1" customWidth="1"/>
    <col min="7947" max="7947" width="16.28515625" style="1498" customWidth="1"/>
    <col min="7948" max="8192" width="9.140625" style="1498"/>
    <col min="8193" max="8193" width="5.140625" style="1498" customWidth="1"/>
    <col min="8194" max="8194" width="4" style="1498" customWidth="1"/>
    <col min="8195" max="8195" width="4.5703125" style="1498" customWidth="1"/>
    <col min="8196" max="8196" width="4.140625" style="1498" customWidth="1"/>
    <col min="8197" max="8197" width="43.140625" style="1498" customWidth="1"/>
    <col min="8198" max="8198" width="13.42578125" style="1498" customWidth="1"/>
    <col min="8199" max="8199" width="14" style="1498" customWidth="1"/>
    <col min="8200" max="8200" width="16.5703125" style="1498" customWidth="1"/>
    <col min="8201" max="8201" width="22.28515625" style="1498" customWidth="1"/>
    <col min="8202" max="8202" width="16.140625" style="1498" bestFit="1" customWidth="1"/>
    <col min="8203" max="8203" width="16.28515625" style="1498" customWidth="1"/>
    <col min="8204" max="8448" width="9.140625" style="1498"/>
    <col min="8449" max="8449" width="5.140625" style="1498" customWidth="1"/>
    <col min="8450" max="8450" width="4" style="1498" customWidth="1"/>
    <col min="8451" max="8451" width="4.5703125" style="1498" customWidth="1"/>
    <col min="8452" max="8452" width="4.140625" style="1498" customWidth="1"/>
    <col min="8453" max="8453" width="43.140625" style="1498" customWidth="1"/>
    <col min="8454" max="8454" width="13.42578125" style="1498" customWidth="1"/>
    <col min="8455" max="8455" width="14" style="1498" customWidth="1"/>
    <col min="8456" max="8456" width="16.5703125" style="1498" customWidth="1"/>
    <col min="8457" max="8457" width="22.28515625" style="1498" customWidth="1"/>
    <col min="8458" max="8458" width="16.140625" style="1498" bestFit="1" customWidth="1"/>
    <col min="8459" max="8459" width="16.28515625" style="1498" customWidth="1"/>
    <col min="8460" max="8704" width="9.140625" style="1498"/>
    <col min="8705" max="8705" width="5.140625" style="1498" customWidth="1"/>
    <col min="8706" max="8706" width="4" style="1498" customWidth="1"/>
    <col min="8707" max="8707" width="4.5703125" style="1498" customWidth="1"/>
    <col min="8708" max="8708" width="4.140625" style="1498" customWidth="1"/>
    <col min="8709" max="8709" width="43.140625" style="1498" customWidth="1"/>
    <col min="8710" max="8710" width="13.42578125" style="1498" customWidth="1"/>
    <col min="8711" max="8711" width="14" style="1498" customWidth="1"/>
    <col min="8712" max="8712" width="16.5703125" style="1498" customWidth="1"/>
    <col min="8713" max="8713" width="22.28515625" style="1498" customWidth="1"/>
    <col min="8714" max="8714" width="16.140625" style="1498" bestFit="1" customWidth="1"/>
    <col min="8715" max="8715" width="16.28515625" style="1498" customWidth="1"/>
    <col min="8716" max="8960" width="9.140625" style="1498"/>
    <col min="8961" max="8961" width="5.140625" style="1498" customWidth="1"/>
    <col min="8962" max="8962" width="4" style="1498" customWidth="1"/>
    <col min="8963" max="8963" width="4.5703125" style="1498" customWidth="1"/>
    <col min="8964" max="8964" width="4.140625" style="1498" customWidth="1"/>
    <col min="8965" max="8965" width="43.140625" style="1498" customWidth="1"/>
    <col min="8966" max="8966" width="13.42578125" style="1498" customWidth="1"/>
    <col min="8967" max="8967" width="14" style="1498" customWidth="1"/>
    <col min="8968" max="8968" width="16.5703125" style="1498" customWidth="1"/>
    <col min="8969" max="8969" width="22.28515625" style="1498" customWidth="1"/>
    <col min="8970" max="8970" width="16.140625" style="1498" bestFit="1" customWidth="1"/>
    <col min="8971" max="8971" width="16.28515625" style="1498" customWidth="1"/>
    <col min="8972" max="9216" width="9.140625" style="1498"/>
    <col min="9217" max="9217" width="5.140625" style="1498" customWidth="1"/>
    <col min="9218" max="9218" width="4" style="1498" customWidth="1"/>
    <col min="9219" max="9219" width="4.5703125" style="1498" customWidth="1"/>
    <col min="9220" max="9220" width="4.140625" style="1498" customWidth="1"/>
    <col min="9221" max="9221" width="43.140625" style="1498" customWidth="1"/>
    <col min="9222" max="9222" width="13.42578125" style="1498" customWidth="1"/>
    <col min="9223" max="9223" width="14" style="1498" customWidth="1"/>
    <col min="9224" max="9224" width="16.5703125" style="1498" customWidth="1"/>
    <col min="9225" max="9225" width="22.28515625" style="1498" customWidth="1"/>
    <col min="9226" max="9226" width="16.140625" style="1498" bestFit="1" customWidth="1"/>
    <col min="9227" max="9227" width="16.28515625" style="1498" customWidth="1"/>
    <col min="9228" max="9472" width="9.140625" style="1498"/>
    <col min="9473" max="9473" width="5.140625" style="1498" customWidth="1"/>
    <col min="9474" max="9474" width="4" style="1498" customWidth="1"/>
    <col min="9475" max="9475" width="4.5703125" style="1498" customWidth="1"/>
    <col min="9476" max="9476" width="4.140625" style="1498" customWidth="1"/>
    <col min="9477" max="9477" width="43.140625" style="1498" customWidth="1"/>
    <col min="9478" max="9478" width="13.42578125" style="1498" customWidth="1"/>
    <col min="9479" max="9479" width="14" style="1498" customWidth="1"/>
    <col min="9480" max="9480" width="16.5703125" style="1498" customWidth="1"/>
    <col min="9481" max="9481" width="22.28515625" style="1498" customWidth="1"/>
    <col min="9482" max="9482" width="16.140625" style="1498" bestFit="1" customWidth="1"/>
    <col min="9483" max="9483" width="16.28515625" style="1498" customWidth="1"/>
    <col min="9484" max="9728" width="9.140625" style="1498"/>
    <col min="9729" max="9729" width="5.140625" style="1498" customWidth="1"/>
    <col min="9730" max="9730" width="4" style="1498" customWidth="1"/>
    <col min="9731" max="9731" width="4.5703125" style="1498" customWidth="1"/>
    <col min="9732" max="9732" width="4.140625" style="1498" customWidth="1"/>
    <col min="9733" max="9733" width="43.140625" style="1498" customWidth="1"/>
    <col min="9734" max="9734" width="13.42578125" style="1498" customWidth="1"/>
    <col min="9735" max="9735" width="14" style="1498" customWidth="1"/>
    <col min="9736" max="9736" width="16.5703125" style="1498" customWidth="1"/>
    <col min="9737" max="9737" width="22.28515625" style="1498" customWidth="1"/>
    <col min="9738" max="9738" width="16.140625" style="1498" bestFit="1" customWidth="1"/>
    <col min="9739" max="9739" width="16.28515625" style="1498" customWidth="1"/>
    <col min="9740" max="9984" width="9.140625" style="1498"/>
    <col min="9985" max="9985" width="5.140625" style="1498" customWidth="1"/>
    <col min="9986" max="9986" width="4" style="1498" customWidth="1"/>
    <col min="9987" max="9987" width="4.5703125" style="1498" customWidth="1"/>
    <col min="9988" max="9988" width="4.140625" style="1498" customWidth="1"/>
    <col min="9989" max="9989" width="43.140625" style="1498" customWidth="1"/>
    <col min="9990" max="9990" width="13.42578125" style="1498" customWidth="1"/>
    <col min="9991" max="9991" width="14" style="1498" customWidth="1"/>
    <col min="9992" max="9992" width="16.5703125" style="1498" customWidth="1"/>
    <col min="9993" max="9993" width="22.28515625" style="1498" customWidth="1"/>
    <col min="9994" max="9994" width="16.140625" style="1498" bestFit="1" customWidth="1"/>
    <col min="9995" max="9995" width="16.28515625" style="1498" customWidth="1"/>
    <col min="9996" max="10240" width="9.140625" style="1498"/>
    <col min="10241" max="10241" width="5.140625" style="1498" customWidth="1"/>
    <col min="10242" max="10242" width="4" style="1498" customWidth="1"/>
    <col min="10243" max="10243" width="4.5703125" style="1498" customWidth="1"/>
    <col min="10244" max="10244" width="4.140625" style="1498" customWidth="1"/>
    <col min="10245" max="10245" width="43.140625" style="1498" customWidth="1"/>
    <col min="10246" max="10246" width="13.42578125" style="1498" customWidth="1"/>
    <col min="10247" max="10247" width="14" style="1498" customWidth="1"/>
    <col min="10248" max="10248" width="16.5703125" style="1498" customWidth="1"/>
    <col min="10249" max="10249" width="22.28515625" style="1498" customWidth="1"/>
    <col min="10250" max="10250" width="16.140625" style="1498" bestFit="1" customWidth="1"/>
    <col min="10251" max="10251" width="16.28515625" style="1498" customWidth="1"/>
    <col min="10252" max="10496" width="9.140625" style="1498"/>
    <col min="10497" max="10497" width="5.140625" style="1498" customWidth="1"/>
    <col min="10498" max="10498" width="4" style="1498" customWidth="1"/>
    <col min="10499" max="10499" width="4.5703125" style="1498" customWidth="1"/>
    <col min="10500" max="10500" width="4.140625" style="1498" customWidth="1"/>
    <col min="10501" max="10501" width="43.140625" style="1498" customWidth="1"/>
    <col min="10502" max="10502" width="13.42578125" style="1498" customWidth="1"/>
    <col min="10503" max="10503" width="14" style="1498" customWidth="1"/>
    <col min="10504" max="10504" width="16.5703125" style="1498" customWidth="1"/>
    <col min="10505" max="10505" width="22.28515625" style="1498" customWidth="1"/>
    <col min="10506" max="10506" width="16.140625" style="1498" bestFit="1" customWidth="1"/>
    <col min="10507" max="10507" width="16.28515625" style="1498" customWidth="1"/>
    <col min="10508" max="10752" width="9.140625" style="1498"/>
    <col min="10753" max="10753" width="5.140625" style="1498" customWidth="1"/>
    <col min="10754" max="10754" width="4" style="1498" customWidth="1"/>
    <col min="10755" max="10755" width="4.5703125" style="1498" customWidth="1"/>
    <col min="10756" max="10756" width="4.140625" style="1498" customWidth="1"/>
    <col min="10757" max="10757" width="43.140625" style="1498" customWidth="1"/>
    <col min="10758" max="10758" width="13.42578125" style="1498" customWidth="1"/>
    <col min="10759" max="10759" width="14" style="1498" customWidth="1"/>
    <col min="10760" max="10760" width="16.5703125" style="1498" customWidth="1"/>
    <col min="10761" max="10761" width="22.28515625" style="1498" customWidth="1"/>
    <col min="10762" max="10762" width="16.140625" style="1498" bestFit="1" customWidth="1"/>
    <col min="10763" max="10763" width="16.28515625" style="1498" customWidth="1"/>
    <col min="10764" max="11008" width="9.140625" style="1498"/>
    <col min="11009" max="11009" width="5.140625" style="1498" customWidth="1"/>
    <col min="11010" max="11010" width="4" style="1498" customWidth="1"/>
    <col min="11011" max="11011" width="4.5703125" style="1498" customWidth="1"/>
    <col min="11012" max="11012" width="4.140625" style="1498" customWidth="1"/>
    <col min="11013" max="11013" width="43.140625" style="1498" customWidth="1"/>
    <col min="11014" max="11014" width="13.42578125" style="1498" customWidth="1"/>
    <col min="11015" max="11015" width="14" style="1498" customWidth="1"/>
    <col min="11016" max="11016" width="16.5703125" style="1498" customWidth="1"/>
    <col min="11017" max="11017" width="22.28515625" style="1498" customWidth="1"/>
    <col min="11018" max="11018" width="16.140625" style="1498" bestFit="1" customWidth="1"/>
    <col min="11019" max="11019" width="16.28515625" style="1498" customWidth="1"/>
    <col min="11020" max="11264" width="9.140625" style="1498"/>
    <col min="11265" max="11265" width="5.140625" style="1498" customWidth="1"/>
    <col min="11266" max="11266" width="4" style="1498" customWidth="1"/>
    <col min="11267" max="11267" width="4.5703125" style="1498" customWidth="1"/>
    <col min="11268" max="11268" width="4.140625" style="1498" customWidth="1"/>
    <col min="11269" max="11269" width="43.140625" style="1498" customWidth="1"/>
    <col min="11270" max="11270" width="13.42578125" style="1498" customWidth="1"/>
    <col min="11271" max="11271" width="14" style="1498" customWidth="1"/>
    <col min="11272" max="11272" width="16.5703125" style="1498" customWidth="1"/>
    <col min="11273" max="11273" width="22.28515625" style="1498" customWidth="1"/>
    <col min="11274" max="11274" width="16.140625" style="1498" bestFit="1" customWidth="1"/>
    <col min="11275" max="11275" width="16.28515625" style="1498" customWidth="1"/>
    <col min="11276" max="11520" width="9.140625" style="1498"/>
    <col min="11521" max="11521" width="5.140625" style="1498" customWidth="1"/>
    <col min="11522" max="11522" width="4" style="1498" customWidth="1"/>
    <col min="11523" max="11523" width="4.5703125" style="1498" customWidth="1"/>
    <col min="11524" max="11524" width="4.140625" style="1498" customWidth="1"/>
    <col min="11525" max="11525" width="43.140625" style="1498" customWidth="1"/>
    <col min="11526" max="11526" width="13.42578125" style="1498" customWidth="1"/>
    <col min="11527" max="11527" width="14" style="1498" customWidth="1"/>
    <col min="11528" max="11528" width="16.5703125" style="1498" customWidth="1"/>
    <col min="11529" max="11529" width="22.28515625" style="1498" customWidth="1"/>
    <col min="11530" max="11530" width="16.140625" style="1498" bestFit="1" customWidth="1"/>
    <col min="11531" max="11531" width="16.28515625" style="1498" customWidth="1"/>
    <col min="11532" max="11776" width="9.140625" style="1498"/>
    <col min="11777" max="11777" width="5.140625" style="1498" customWidth="1"/>
    <col min="11778" max="11778" width="4" style="1498" customWidth="1"/>
    <col min="11779" max="11779" width="4.5703125" style="1498" customWidth="1"/>
    <col min="11780" max="11780" width="4.140625" style="1498" customWidth="1"/>
    <col min="11781" max="11781" width="43.140625" style="1498" customWidth="1"/>
    <col min="11782" max="11782" width="13.42578125" style="1498" customWidth="1"/>
    <col min="11783" max="11783" width="14" style="1498" customWidth="1"/>
    <col min="11784" max="11784" width="16.5703125" style="1498" customWidth="1"/>
    <col min="11785" max="11785" width="22.28515625" style="1498" customWidth="1"/>
    <col min="11786" max="11786" width="16.140625" style="1498" bestFit="1" customWidth="1"/>
    <col min="11787" max="11787" width="16.28515625" style="1498" customWidth="1"/>
    <col min="11788" max="12032" width="9.140625" style="1498"/>
    <col min="12033" max="12033" width="5.140625" style="1498" customWidth="1"/>
    <col min="12034" max="12034" width="4" style="1498" customWidth="1"/>
    <col min="12035" max="12035" width="4.5703125" style="1498" customWidth="1"/>
    <col min="12036" max="12036" width="4.140625" style="1498" customWidth="1"/>
    <col min="12037" max="12037" width="43.140625" style="1498" customWidth="1"/>
    <col min="12038" max="12038" width="13.42578125" style="1498" customWidth="1"/>
    <col min="12039" max="12039" width="14" style="1498" customWidth="1"/>
    <col min="12040" max="12040" width="16.5703125" style="1498" customWidth="1"/>
    <col min="12041" max="12041" width="22.28515625" style="1498" customWidth="1"/>
    <col min="12042" max="12042" width="16.140625" style="1498" bestFit="1" customWidth="1"/>
    <col min="12043" max="12043" width="16.28515625" style="1498" customWidth="1"/>
    <col min="12044" max="12288" width="9.140625" style="1498"/>
    <col min="12289" max="12289" width="5.140625" style="1498" customWidth="1"/>
    <col min="12290" max="12290" width="4" style="1498" customWidth="1"/>
    <col min="12291" max="12291" width="4.5703125" style="1498" customWidth="1"/>
    <col min="12292" max="12292" width="4.140625" style="1498" customWidth="1"/>
    <col min="12293" max="12293" width="43.140625" style="1498" customWidth="1"/>
    <col min="12294" max="12294" width="13.42578125" style="1498" customWidth="1"/>
    <col min="12295" max="12295" width="14" style="1498" customWidth="1"/>
    <col min="12296" max="12296" width="16.5703125" style="1498" customWidth="1"/>
    <col min="12297" max="12297" width="22.28515625" style="1498" customWidth="1"/>
    <col min="12298" max="12298" width="16.140625" style="1498" bestFit="1" customWidth="1"/>
    <col min="12299" max="12299" width="16.28515625" style="1498" customWidth="1"/>
    <col min="12300" max="12544" width="9.140625" style="1498"/>
    <col min="12545" max="12545" width="5.140625" style="1498" customWidth="1"/>
    <col min="12546" max="12546" width="4" style="1498" customWidth="1"/>
    <col min="12547" max="12547" width="4.5703125" style="1498" customWidth="1"/>
    <col min="12548" max="12548" width="4.140625" style="1498" customWidth="1"/>
    <col min="12549" max="12549" width="43.140625" style="1498" customWidth="1"/>
    <col min="12550" max="12550" width="13.42578125" style="1498" customWidth="1"/>
    <col min="12551" max="12551" width="14" style="1498" customWidth="1"/>
    <col min="12552" max="12552" width="16.5703125" style="1498" customWidth="1"/>
    <col min="12553" max="12553" width="22.28515625" style="1498" customWidth="1"/>
    <col min="12554" max="12554" width="16.140625" style="1498" bestFit="1" customWidth="1"/>
    <col min="12555" max="12555" width="16.28515625" style="1498" customWidth="1"/>
    <col min="12556" max="12800" width="9.140625" style="1498"/>
    <col min="12801" max="12801" width="5.140625" style="1498" customWidth="1"/>
    <col min="12802" max="12802" width="4" style="1498" customWidth="1"/>
    <col min="12803" max="12803" width="4.5703125" style="1498" customWidth="1"/>
    <col min="12804" max="12804" width="4.140625" style="1498" customWidth="1"/>
    <col min="12805" max="12805" width="43.140625" style="1498" customWidth="1"/>
    <col min="12806" max="12806" width="13.42578125" style="1498" customWidth="1"/>
    <col min="12807" max="12807" width="14" style="1498" customWidth="1"/>
    <col min="12808" max="12808" width="16.5703125" style="1498" customWidth="1"/>
    <col min="12809" max="12809" width="22.28515625" style="1498" customWidth="1"/>
    <col min="12810" max="12810" width="16.140625" style="1498" bestFit="1" customWidth="1"/>
    <col min="12811" max="12811" width="16.28515625" style="1498" customWidth="1"/>
    <col min="12812" max="13056" width="9.140625" style="1498"/>
    <col min="13057" max="13057" width="5.140625" style="1498" customWidth="1"/>
    <col min="13058" max="13058" width="4" style="1498" customWidth="1"/>
    <col min="13059" max="13059" width="4.5703125" style="1498" customWidth="1"/>
    <col min="13060" max="13060" width="4.140625" style="1498" customWidth="1"/>
    <col min="13061" max="13061" width="43.140625" style="1498" customWidth="1"/>
    <col min="13062" max="13062" width="13.42578125" style="1498" customWidth="1"/>
    <col min="13063" max="13063" width="14" style="1498" customWidth="1"/>
    <col min="13064" max="13064" width="16.5703125" style="1498" customWidth="1"/>
    <col min="13065" max="13065" width="22.28515625" style="1498" customWidth="1"/>
    <col min="13066" max="13066" width="16.140625" style="1498" bestFit="1" customWidth="1"/>
    <col min="13067" max="13067" width="16.28515625" style="1498" customWidth="1"/>
    <col min="13068" max="13312" width="9.140625" style="1498"/>
    <col min="13313" max="13313" width="5.140625" style="1498" customWidth="1"/>
    <col min="13314" max="13314" width="4" style="1498" customWidth="1"/>
    <col min="13315" max="13315" width="4.5703125" style="1498" customWidth="1"/>
    <col min="13316" max="13316" width="4.140625" style="1498" customWidth="1"/>
    <col min="13317" max="13317" width="43.140625" style="1498" customWidth="1"/>
    <col min="13318" max="13318" width="13.42578125" style="1498" customWidth="1"/>
    <col min="13319" max="13319" width="14" style="1498" customWidth="1"/>
    <col min="13320" max="13320" width="16.5703125" style="1498" customWidth="1"/>
    <col min="13321" max="13321" width="22.28515625" style="1498" customWidth="1"/>
    <col min="13322" max="13322" width="16.140625" style="1498" bestFit="1" customWidth="1"/>
    <col min="13323" max="13323" width="16.28515625" style="1498" customWidth="1"/>
    <col min="13324" max="13568" width="9.140625" style="1498"/>
    <col min="13569" max="13569" width="5.140625" style="1498" customWidth="1"/>
    <col min="13570" max="13570" width="4" style="1498" customWidth="1"/>
    <col min="13571" max="13571" width="4.5703125" style="1498" customWidth="1"/>
    <col min="13572" max="13572" width="4.140625" style="1498" customWidth="1"/>
    <col min="13573" max="13573" width="43.140625" style="1498" customWidth="1"/>
    <col min="13574" max="13574" width="13.42578125" style="1498" customWidth="1"/>
    <col min="13575" max="13575" width="14" style="1498" customWidth="1"/>
    <col min="13576" max="13576" width="16.5703125" style="1498" customWidth="1"/>
    <col min="13577" max="13577" width="22.28515625" style="1498" customWidth="1"/>
    <col min="13578" max="13578" width="16.140625" style="1498" bestFit="1" customWidth="1"/>
    <col min="13579" max="13579" width="16.28515625" style="1498" customWidth="1"/>
    <col min="13580" max="13824" width="9.140625" style="1498"/>
    <col min="13825" max="13825" width="5.140625" style="1498" customWidth="1"/>
    <col min="13826" max="13826" width="4" style="1498" customWidth="1"/>
    <col min="13827" max="13827" width="4.5703125" style="1498" customWidth="1"/>
    <col min="13828" max="13828" width="4.140625" style="1498" customWidth="1"/>
    <col min="13829" max="13829" width="43.140625" style="1498" customWidth="1"/>
    <col min="13830" max="13830" width="13.42578125" style="1498" customWidth="1"/>
    <col min="13831" max="13831" width="14" style="1498" customWidth="1"/>
    <col min="13832" max="13832" width="16.5703125" style="1498" customWidth="1"/>
    <col min="13833" max="13833" width="22.28515625" style="1498" customWidth="1"/>
    <col min="13834" max="13834" width="16.140625" style="1498" bestFit="1" customWidth="1"/>
    <col min="13835" max="13835" width="16.28515625" style="1498" customWidth="1"/>
    <col min="13836" max="14080" width="9.140625" style="1498"/>
    <col min="14081" max="14081" width="5.140625" style="1498" customWidth="1"/>
    <col min="14082" max="14082" width="4" style="1498" customWidth="1"/>
    <col min="14083" max="14083" width="4.5703125" style="1498" customWidth="1"/>
    <col min="14084" max="14084" width="4.140625" style="1498" customWidth="1"/>
    <col min="14085" max="14085" width="43.140625" style="1498" customWidth="1"/>
    <col min="14086" max="14086" width="13.42578125" style="1498" customWidth="1"/>
    <col min="14087" max="14087" width="14" style="1498" customWidth="1"/>
    <col min="14088" max="14088" width="16.5703125" style="1498" customWidth="1"/>
    <col min="14089" max="14089" width="22.28515625" style="1498" customWidth="1"/>
    <col min="14090" max="14090" width="16.140625" style="1498" bestFit="1" customWidth="1"/>
    <col min="14091" max="14091" width="16.28515625" style="1498" customWidth="1"/>
    <col min="14092" max="14336" width="9.140625" style="1498"/>
    <col min="14337" max="14337" width="5.140625" style="1498" customWidth="1"/>
    <col min="14338" max="14338" width="4" style="1498" customWidth="1"/>
    <col min="14339" max="14339" width="4.5703125" style="1498" customWidth="1"/>
    <col min="14340" max="14340" width="4.140625" style="1498" customWidth="1"/>
    <col min="14341" max="14341" width="43.140625" style="1498" customWidth="1"/>
    <col min="14342" max="14342" width="13.42578125" style="1498" customWidth="1"/>
    <col min="14343" max="14343" width="14" style="1498" customWidth="1"/>
    <col min="14344" max="14344" width="16.5703125" style="1498" customWidth="1"/>
    <col min="14345" max="14345" width="22.28515625" style="1498" customWidth="1"/>
    <col min="14346" max="14346" width="16.140625" style="1498" bestFit="1" customWidth="1"/>
    <col min="14347" max="14347" width="16.28515625" style="1498" customWidth="1"/>
    <col min="14348" max="14592" width="9.140625" style="1498"/>
    <col min="14593" max="14593" width="5.140625" style="1498" customWidth="1"/>
    <col min="14594" max="14594" width="4" style="1498" customWidth="1"/>
    <col min="14595" max="14595" width="4.5703125" style="1498" customWidth="1"/>
    <col min="14596" max="14596" width="4.140625" style="1498" customWidth="1"/>
    <col min="14597" max="14597" width="43.140625" style="1498" customWidth="1"/>
    <col min="14598" max="14598" width="13.42578125" style="1498" customWidth="1"/>
    <col min="14599" max="14599" width="14" style="1498" customWidth="1"/>
    <col min="14600" max="14600" width="16.5703125" style="1498" customWidth="1"/>
    <col min="14601" max="14601" width="22.28515625" style="1498" customWidth="1"/>
    <col min="14602" max="14602" width="16.140625" style="1498" bestFit="1" customWidth="1"/>
    <col min="14603" max="14603" width="16.28515625" style="1498" customWidth="1"/>
    <col min="14604" max="14848" width="9.140625" style="1498"/>
    <col min="14849" max="14849" width="5.140625" style="1498" customWidth="1"/>
    <col min="14850" max="14850" width="4" style="1498" customWidth="1"/>
    <col min="14851" max="14851" width="4.5703125" style="1498" customWidth="1"/>
    <col min="14852" max="14852" width="4.140625" style="1498" customWidth="1"/>
    <col min="14853" max="14853" width="43.140625" style="1498" customWidth="1"/>
    <col min="14854" max="14854" width="13.42578125" style="1498" customWidth="1"/>
    <col min="14855" max="14855" width="14" style="1498" customWidth="1"/>
    <col min="14856" max="14856" width="16.5703125" style="1498" customWidth="1"/>
    <col min="14857" max="14857" width="22.28515625" style="1498" customWidth="1"/>
    <col min="14858" max="14858" width="16.140625" style="1498" bestFit="1" customWidth="1"/>
    <col min="14859" max="14859" width="16.28515625" style="1498" customWidth="1"/>
    <col min="14860" max="15104" width="9.140625" style="1498"/>
    <col min="15105" max="15105" width="5.140625" style="1498" customWidth="1"/>
    <col min="15106" max="15106" width="4" style="1498" customWidth="1"/>
    <col min="15107" max="15107" width="4.5703125" style="1498" customWidth="1"/>
    <col min="15108" max="15108" width="4.140625" style="1498" customWidth="1"/>
    <col min="15109" max="15109" width="43.140625" style="1498" customWidth="1"/>
    <col min="15110" max="15110" width="13.42578125" style="1498" customWidth="1"/>
    <col min="15111" max="15111" width="14" style="1498" customWidth="1"/>
    <col min="15112" max="15112" width="16.5703125" style="1498" customWidth="1"/>
    <col min="15113" max="15113" width="22.28515625" style="1498" customWidth="1"/>
    <col min="15114" max="15114" width="16.140625" style="1498" bestFit="1" customWidth="1"/>
    <col min="15115" max="15115" width="16.28515625" style="1498" customWidth="1"/>
    <col min="15116" max="15360" width="9.140625" style="1498"/>
    <col min="15361" max="15361" width="5.140625" style="1498" customWidth="1"/>
    <col min="15362" max="15362" width="4" style="1498" customWidth="1"/>
    <col min="15363" max="15363" width="4.5703125" style="1498" customWidth="1"/>
    <col min="15364" max="15364" width="4.140625" style="1498" customWidth="1"/>
    <col min="15365" max="15365" width="43.140625" style="1498" customWidth="1"/>
    <col min="15366" max="15366" width="13.42578125" style="1498" customWidth="1"/>
    <col min="15367" max="15367" width="14" style="1498" customWidth="1"/>
    <col min="15368" max="15368" width="16.5703125" style="1498" customWidth="1"/>
    <col min="15369" max="15369" width="22.28515625" style="1498" customWidth="1"/>
    <col min="15370" max="15370" width="16.140625" style="1498" bestFit="1" customWidth="1"/>
    <col min="15371" max="15371" width="16.28515625" style="1498" customWidth="1"/>
    <col min="15372" max="15616" width="9.140625" style="1498"/>
    <col min="15617" max="15617" width="5.140625" style="1498" customWidth="1"/>
    <col min="15618" max="15618" width="4" style="1498" customWidth="1"/>
    <col min="15619" max="15619" width="4.5703125" style="1498" customWidth="1"/>
    <col min="15620" max="15620" width="4.140625" style="1498" customWidth="1"/>
    <col min="15621" max="15621" width="43.140625" style="1498" customWidth="1"/>
    <col min="15622" max="15622" width="13.42578125" style="1498" customWidth="1"/>
    <col min="15623" max="15623" width="14" style="1498" customWidth="1"/>
    <col min="15624" max="15624" width="16.5703125" style="1498" customWidth="1"/>
    <col min="15625" max="15625" width="22.28515625" style="1498" customWidth="1"/>
    <col min="15626" max="15626" width="16.140625" style="1498" bestFit="1" customWidth="1"/>
    <col min="15627" max="15627" width="16.28515625" style="1498" customWidth="1"/>
    <col min="15628" max="15872" width="9.140625" style="1498"/>
    <col min="15873" max="15873" width="5.140625" style="1498" customWidth="1"/>
    <col min="15874" max="15874" width="4" style="1498" customWidth="1"/>
    <col min="15875" max="15875" width="4.5703125" style="1498" customWidth="1"/>
    <col min="15876" max="15876" width="4.140625" style="1498" customWidth="1"/>
    <col min="15877" max="15877" width="43.140625" style="1498" customWidth="1"/>
    <col min="15878" max="15878" width="13.42578125" style="1498" customWidth="1"/>
    <col min="15879" max="15879" width="14" style="1498" customWidth="1"/>
    <col min="15880" max="15880" width="16.5703125" style="1498" customWidth="1"/>
    <col min="15881" max="15881" width="22.28515625" style="1498" customWidth="1"/>
    <col min="15882" max="15882" width="16.140625" style="1498" bestFit="1" customWidth="1"/>
    <col min="15883" max="15883" width="16.28515625" style="1498" customWidth="1"/>
    <col min="15884" max="16128" width="9.140625" style="1498"/>
    <col min="16129" max="16129" width="5.140625" style="1498" customWidth="1"/>
    <col min="16130" max="16130" width="4" style="1498" customWidth="1"/>
    <col min="16131" max="16131" width="4.5703125" style="1498" customWidth="1"/>
    <col min="16132" max="16132" width="4.140625" style="1498" customWidth="1"/>
    <col min="16133" max="16133" width="43.140625" style="1498" customWidth="1"/>
    <col min="16134" max="16134" width="13.42578125" style="1498" customWidth="1"/>
    <col min="16135" max="16135" width="14" style="1498" customWidth="1"/>
    <col min="16136" max="16136" width="16.5703125" style="1498" customWidth="1"/>
    <col min="16137" max="16137" width="22.28515625" style="1498" customWidth="1"/>
    <col min="16138" max="16138" width="16.140625" style="1498" bestFit="1" customWidth="1"/>
    <col min="16139" max="16139" width="16.28515625" style="1498" customWidth="1"/>
    <col min="16140" max="16384" width="9.140625" style="1498"/>
  </cols>
  <sheetData>
    <row r="1" spans="1:11" s="1426" customFormat="1" ht="20.25">
      <c r="A1" s="1607" t="s">
        <v>671</v>
      </c>
      <c r="B1" s="1607"/>
      <c r="C1" s="1607"/>
      <c r="D1" s="1607"/>
      <c r="E1" s="1607"/>
      <c r="F1" s="1607"/>
      <c r="G1" s="1607"/>
      <c r="H1" s="1607"/>
    </row>
    <row r="2" spans="1:11" s="1426" customFormat="1" ht="36" customHeight="1">
      <c r="A2" s="1608" t="s">
        <v>672</v>
      </c>
      <c r="B2" s="1608"/>
      <c r="C2" s="1608"/>
      <c r="D2" s="1608"/>
      <c r="E2" s="1608"/>
      <c r="F2" s="1608"/>
      <c r="G2" s="1608"/>
      <c r="H2" s="1608"/>
    </row>
    <row r="3" spans="1:11" s="1426" customFormat="1" ht="9.75" customHeight="1">
      <c r="A3" s="1427" t="s">
        <v>673</v>
      </c>
      <c r="B3" s="1428"/>
      <c r="C3" s="1429"/>
      <c r="D3" s="1429"/>
      <c r="E3" s="1430"/>
      <c r="F3" s="1427"/>
    </row>
    <row r="4" spans="1:11" s="1426" customFormat="1" ht="18" thickBot="1">
      <c r="A4" s="1223"/>
      <c r="B4" s="1431"/>
      <c r="C4" s="1432"/>
      <c r="D4" s="1432"/>
      <c r="E4" s="1433"/>
      <c r="G4" s="1434" t="s">
        <v>168</v>
      </c>
      <c r="H4" s="1434"/>
    </row>
    <row r="5" spans="1:11" s="1435" customFormat="1" ht="15.75" customHeight="1">
      <c r="A5" s="1602" t="s">
        <v>169</v>
      </c>
      <c r="B5" s="1609" t="s">
        <v>170</v>
      </c>
      <c r="C5" s="1611" t="s">
        <v>171</v>
      </c>
      <c r="D5" s="1613" t="s">
        <v>172</v>
      </c>
      <c r="E5" s="1615" t="s">
        <v>173</v>
      </c>
      <c r="F5" s="1617" t="s">
        <v>674</v>
      </c>
      <c r="G5" s="1618" t="s">
        <v>675</v>
      </c>
      <c r="H5" s="1618"/>
    </row>
    <row r="6" spans="1:11" s="1437" customFormat="1" ht="43.5" customHeight="1" thickBot="1">
      <c r="A6" s="1603"/>
      <c r="B6" s="1610"/>
      <c r="C6" s="1612"/>
      <c r="D6" s="1614"/>
      <c r="E6" s="1616"/>
      <c r="F6" s="1617"/>
      <c r="G6" s="991" t="s">
        <v>573</v>
      </c>
      <c r="H6" s="991" t="s">
        <v>574</v>
      </c>
      <c r="I6" s="1436"/>
      <c r="J6" s="1436"/>
    </row>
    <row r="7" spans="1:11" s="1443" customFormat="1" ht="18" thickBot="1">
      <c r="A7" s="1438" t="s">
        <v>13</v>
      </c>
      <c r="B7" s="1439" t="s">
        <v>182</v>
      </c>
      <c r="C7" s="1439" t="s">
        <v>183</v>
      </c>
      <c r="D7" s="1440" t="s">
        <v>184</v>
      </c>
      <c r="E7" s="1441" t="s">
        <v>219</v>
      </c>
      <c r="F7" s="1442" t="s">
        <v>224</v>
      </c>
      <c r="G7" s="1442" t="s">
        <v>229</v>
      </c>
      <c r="H7" s="1442" t="s">
        <v>231</v>
      </c>
    </row>
    <row r="8" spans="1:11" s="1451" customFormat="1" ht="58.5" thickBot="1">
      <c r="A8" s="1444">
        <v>2000</v>
      </c>
      <c r="B8" s="1445" t="s">
        <v>185</v>
      </c>
      <c r="C8" s="1446" t="s">
        <v>17</v>
      </c>
      <c r="D8" s="1447" t="s">
        <v>17</v>
      </c>
      <c r="E8" s="1448" t="s">
        <v>676</v>
      </c>
      <c r="F8" s="1411">
        <f>G8+H8-[3]ekamut!F124</f>
        <v>2362870.3292999999</v>
      </c>
      <c r="G8" s="1380">
        <f>G9+G44+G62+G88+G141+G161+G181+G210+G240+G271+G303</f>
        <v>1049372.6302999998</v>
      </c>
      <c r="H8" s="1449">
        <f>H9+H44+H62+H88+H141+H161+H181+H210+H240+H271+H303</f>
        <v>1413497.699</v>
      </c>
      <c r="I8" s="1450"/>
      <c r="J8" s="1450"/>
    </row>
    <row r="9" spans="1:11" s="1456" customFormat="1" ht="59.25" customHeight="1">
      <c r="A9" s="960">
        <v>2100</v>
      </c>
      <c r="B9" s="1452" t="s">
        <v>187</v>
      </c>
      <c r="C9" s="1453" t="s">
        <v>188</v>
      </c>
      <c r="D9" s="1454" t="s">
        <v>188</v>
      </c>
      <c r="E9" s="1455" t="s">
        <v>677</v>
      </c>
      <c r="F9" s="1411">
        <f>G9+H9</f>
        <v>331082.03029999998</v>
      </c>
      <c r="G9" s="1411">
        <f>G11+G16+G20+G25+G28+G31+G34+G37</f>
        <v>317532.03029999998</v>
      </c>
      <c r="H9" s="1395">
        <f>H11+H16+H20+H25+H28+H31+H34+H37</f>
        <v>13550</v>
      </c>
      <c r="K9" s="1457"/>
    </row>
    <row r="10" spans="1:11" s="1426" customFormat="1" ht="17.25" hidden="1">
      <c r="A10" s="1458"/>
      <c r="B10" s="1452"/>
      <c r="C10" s="1453"/>
      <c r="D10" s="1454"/>
      <c r="E10" s="1459" t="s">
        <v>191</v>
      </c>
      <c r="F10" s="973"/>
      <c r="G10" s="973"/>
      <c r="H10" s="973"/>
    </row>
    <row r="11" spans="1:11" s="1465" customFormat="1" ht="54">
      <c r="A11" s="1460">
        <v>2110</v>
      </c>
      <c r="B11" s="1452" t="s">
        <v>187</v>
      </c>
      <c r="C11" s="1461" t="s">
        <v>13</v>
      </c>
      <c r="D11" s="1462" t="s">
        <v>188</v>
      </c>
      <c r="E11" s="1463" t="s">
        <v>192</v>
      </c>
      <c r="F11" s="1464">
        <f>G11+H11</f>
        <v>248293.7303</v>
      </c>
      <c r="G11" s="1464">
        <f>G13+G14+G15</f>
        <v>245293.7303</v>
      </c>
      <c r="H11" s="1067">
        <f>H13+H14+H15</f>
        <v>3000</v>
      </c>
    </row>
    <row r="12" spans="1:11" s="1465" customFormat="1" ht="15" customHeight="1">
      <c r="A12" s="1460"/>
      <c r="B12" s="1452"/>
      <c r="C12" s="1461"/>
      <c r="D12" s="1462"/>
      <c r="E12" s="1459" t="s">
        <v>194</v>
      </c>
      <c r="F12" s="1464"/>
      <c r="G12" s="1464"/>
      <c r="H12" s="1464"/>
    </row>
    <row r="13" spans="1:11" s="1426" customFormat="1" ht="27">
      <c r="A13" s="1460">
        <v>2111</v>
      </c>
      <c r="B13" s="1466" t="s">
        <v>187</v>
      </c>
      <c r="C13" s="1467" t="s">
        <v>13</v>
      </c>
      <c r="D13" s="1468" t="s">
        <v>13</v>
      </c>
      <c r="E13" s="1459" t="s">
        <v>195</v>
      </c>
      <c r="F13" s="968">
        <f>G13+H13</f>
        <v>248293.7303</v>
      </c>
      <c r="G13" s="973">
        <f>[3]aparat!F32</f>
        <v>245293.7303</v>
      </c>
      <c r="H13" s="968">
        <f>[3]aparat!F149</f>
        <v>3000</v>
      </c>
    </row>
    <row r="14" spans="1:11" s="1426" customFormat="1" ht="27" hidden="1">
      <c r="A14" s="1460">
        <v>2112</v>
      </c>
      <c r="B14" s="1466" t="s">
        <v>187</v>
      </c>
      <c r="C14" s="1467" t="s">
        <v>13</v>
      </c>
      <c r="D14" s="1468" t="s">
        <v>182</v>
      </c>
      <c r="E14" s="1459" t="s">
        <v>197</v>
      </c>
      <c r="F14" s="968">
        <f>G14+H14</f>
        <v>0</v>
      </c>
      <c r="G14" s="968"/>
      <c r="H14" s="968"/>
    </row>
    <row r="15" spans="1:11" s="1426" customFormat="1" ht="17.25" hidden="1">
      <c r="A15" s="1460">
        <v>2113</v>
      </c>
      <c r="B15" s="1466" t="s">
        <v>187</v>
      </c>
      <c r="C15" s="1467" t="s">
        <v>13</v>
      </c>
      <c r="D15" s="1468" t="s">
        <v>183</v>
      </c>
      <c r="E15" s="1459" t="s">
        <v>199</v>
      </c>
      <c r="F15" s="968">
        <f>G15+H15</f>
        <v>0</v>
      </c>
      <c r="G15" s="968"/>
      <c r="H15" s="968"/>
    </row>
    <row r="16" spans="1:11" s="1426" customFormat="1" ht="17.25" hidden="1">
      <c r="A16" s="1460">
        <v>2120</v>
      </c>
      <c r="B16" s="1452" t="s">
        <v>187</v>
      </c>
      <c r="C16" s="1461" t="s">
        <v>182</v>
      </c>
      <c r="D16" s="1462" t="s">
        <v>188</v>
      </c>
      <c r="E16" s="1463" t="s">
        <v>201</v>
      </c>
      <c r="F16" s="968">
        <f>G16+H16</f>
        <v>0</v>
      </c>
      <c r="G16" s="968">
        <f>G18+G19</f>
        <v>0</v>
      </c>
      <c r="H16" s="968">
        <f>H18+H19</f>
        <v>0</v>
      </c>
    </row>
    <row r="17" spans="1:8" s="1465" customFormat="1" ht="15" hidden="1" customHeight="1">
      <c r="A17" s="1460"/>
      <c r="B17" s="1452"/>
      <c r="C17" s="1461"/>
      <c r="D17" s="1462"/>
      <c r="E17" s="1459" t="s">
        <v>194</v>
      </c>
      <c r="F17" s="1067"/>
      <c r="G17" s="1067"/>
      <c r="H17" s="1067"/>
    </row>
    <row r="18" spans="1:8" s="1426" customFormat="1" ht="17.25" hidden="1">
      <c r="A18" s="1460">
        <v>2121</v>
      </c>
      <c r="B18" s="1466" t="s">
        <v>187</v>
      </c>
      <c r="C18" s="1467" t="s">
        <v>182</v>
      </c>
      <c r="D18" s="1468" t="s">
        <v>13</v>
      </c>
      <c r="E18" s="1469" t="s">
        <v>203</v>
      </c>
      <c r="F18" s="968">
        <f>G18+H18</f>
        <v>0</v>
      </c>
      <c r="G18" s="968"/>
      <c r="H18" s="968"/>
    </row>
    <row r="19" spans="1:8" s="1426" customFormat="1" ht="27" hidden="1">
      <c r="A19" s="1460">
        <v>2122</v>
      </c>
      <c r="B19" s="1466" t="s">
        <v>187</v>
      </c>
      <c r="C19" s="1467" t="s">
        <v>182</v>
      </c>
      <c r="D19" s="1468" t="s">
        <v>182</v>
      </c>
      <c r="E19" s="1459" t="s">
        <v>205</v>
      </c>
      <c r="F19" s="968">
        <f>G19+H19</f>
        <v>0</v>
      </c>
      <c r="G19" s="968"/>
      <c r="H19" s="968"/>
    </row>
    <row r="20" spans="1:8" s="1426" customFormat="1" ht="13.5" customHeight="1">
      <c r="A20" s="1460">
        <v>2130</v>
      </c>
      <c r="B20" s="1452" t="s">
        <v>187</v>
      </c>
      <c r="C20" s="1461" t="s">
        <v>183</v>
      </c>
      <c r="D20" s="1462" t="s">
        <v>188</v>
      </c>
      <c r="E20" s="1463" t="s">
        <v>207</v>
      </c>
      <c r="F20" s="968">
        <f>G20+H20</f>
        <v>4155</v>
      </c>
      <c r="G20" s="968">
        <f>G22+G23+G24</f>
        <v>4155</v>
      </c>
      <c r="H20" s="968">
        <f>H22+H23+H24</f>
        <v>0</v>
      </c>
    </row>
    <row r="21" spans="1:8" s="1465" customFormat="1" ht="15" hidden="1" customHeight="1">
      <c r="A21" s="1460"/>
      <c r="B21" s="1452"/>
      <c r="C21" s="1461"/>
      <c r="D21" s="1462"/>
      <c r="E21" s="1459" t="s">
        <v>194</v>
      </c>
      <c r="F21" s="1067"/>
      <c r="G21" s="1067"/>
      <c r="H21" s="1067"/>
    </row>
    <row r="22" spans="1:8" s="1426" customFormat="1" ht="27" hidden="1">
      <c r="A22" s="1460">
        <v>2131</v>
      </c>
      <c r="B22" s="1466" t="s">
        <v>187</v>
      </c>
      <c r="C22" s="1467" t="s">
        <v>183</v>
      </c>
      <c r="D22" s="1468" t="s">
        <v>13</v>
      </c>
      <c r="E22" s="1459" t="s">
        <v>209</v>
      </c>
      <c r="F22" s="968">
        <f>G22+H22</f>
        <v>0</v>
      </c>
      <c r="G22" s="968"/>
      <c r="H22" s="968"/>
    </row>
    <row r="23" spans="1:8" s="1426" customFormat="1" ht="27" hidden="1">
      <c r="A23" s="1460">
        <v>2132</v>
      </c>
      <c r="B23" s="1466" t="s">
        <v>187</v>
      </c>
      <c r="C23" s="1467" t="s">
        <v>183</v>
      </c>
      <c r="D23" s="1468" t="s">
        <v>182</v>
      </c>
      <c r="E23" s="1459" t="s">
        <v>211</v>
      </c>
      <c r="F23" s="968">
        <f>G23+H23</f>
        <v>0</v>
      </c>
      <c r="G23" s="968"/>
      <c r="H23" s="968"/>
    </row>
    <row r="24" spans="1:8" s="1426" customFormat="1" ht="14.25" customHeight="1">
      <c r="A24" s="1460">
        <v>2133</v>
      </c>
      <c r="B24" s="1466" t="s">
        <v>187</v>
      </c>
      <c r="C24" s="1467" t="s">
        <v>183</v>
      </c>
      <c r="D24" s="1468" t="s">
        <v>183</v>
      </c>
      <c r="E24" s="1459" t="s">
        <v>213</v>
      </c>
      <c r="F24" s="968">
        <f>G24+H24</f>
        <v>4155</v>
      </c>
      <c r="G24" s="968">
        <f>'[3]zags '!F32+'[3]վեկտոր պլյուս'!F32</f>
        <v>4155</v>
      </c>
      <c r="H24" s="968">
        <f>'[3]zags '!F150+'[3]վեկտոր պլյուս'!F150</f>
        <v>0</v>
      </c>
    </row>
    <row r="25" spans="1:8" s="1426" customFormat="1" ht="17.25" hidden="1">
      <c r="A25" s="1460">
        <v>2140</v>
      </c>
      <c r="B25" s="1452" t="s">
        <v>187</v>
      </c>
      <c r="C25" s="1461" t="s">
        <v>184</v>
      </c>
      <c r="D25" s="1462" t="s">
        <v>188</v>
      </c>
      <c r="E25" s="1463" t="s">
        <v>215</v>
      </c>
      <c r="F25" s="968">
        <f>G25+H25</f>
        <v>0</v>
      </c>
      <c r="G25" s="968">
        <f>G27</f>
        <v>0</v>
      </c>
      <c r="H25" s="968">
        <f>H27</f>
        <v>0</v>
      </c>
    </row>
    <row r="26" spans="1:8" s="1465" customFormat="1" ht="15" hidden="1" customHeight="1">
      <c r="A26" s="1460"/>
      <c r="B26" s="1452"/>
      <c r="C26" s="1461"/>
      <c r="D26" s="1462"/>
      <c r="E26" s="1459" t="s">
        <v>194</v>
      </c>
      <c r="F26" s="1067"/>
      <c r="G26" s="1067"/>
      <c r="H26" s="1067"/>
    </row>
    <row r="27" spans="1:8" s="1426" customFormat="1" ht="17.25" hidden="1">
      <c r="A27" s="1460">
        <v>2141</v>
      </c>
      <c r="B27" s="1466" t="s">
        <v>187</v>
      </c>
      <c r="C27" s="1467" t="s">
        <v>184</v>
      </c>
      <c r="D27" s="1468" t="s">
        <v>13</v>
      </c>
      <c r="E27" s="1459" t="s">
        <v>217</v>
      </c>
      <c r="F27" s="968">
        <f>G27+H27</f>
        <v>0</v>
      </c>
      <c r="G27" s="968"/>
      <c r="H27" s="968"/>
    </row>
    <row r="28" spans="1:8" s="1426" customFormat="1" ht="40.5" hidden="1">
      <c r="A28" s="1460">
        <v>2150</v>
      </c>
      <c r="B28" s="1452" t="s">
        <v>187</v>
      </c>
      <c r="C28" s="1461" t="s">
        <v>219</v>
      </c>
      <c r="D28" s="1462" t="s">
        <v>188</v>
      </c>
      <c r="E28" s="1463" t="s">
        <v>220</v>
      </c>
      <c r="F28" s="968">
        <f>G28+H28</f>
        <v>0</v>
      </c>
      <c r="G28" s="968">
        <f>G30</f>
        <v>0</v>
      </c>
      <c r="H28" s="968">
        <f>H30</f>
        <v>0</v>
      </c>
    </row>
    <row r="29" spans="1:8" s="1465" customFormat="1" ht="15" hidden="1" customHeight="1">
      <c r="A29" s="1460"/>
      <c r="B29" s="1452"/>
      <c r="C29" s="1461"/>
      <c r="D29" s="1462"/>
      <c r="E29" s="1459" t="s">
        <v>194</v>
      </c>
      <c r="F29" s="1067"/>
      <c r="G29" s="1067"/>
      <c r="H29" s="1067"/>
    </row>
    <row r="30" spans="1:8" s="1426" customFormat="1" ht="40.5" hidden="1">
      <c r="A30" s="1460">
        <v>2151</v>
      </c>
      <c r="B30" s="1466" t="s">
        <v>187</v>
      </c>
      <c r="C30" s="1467" t="s">
        <v>219</v>
      </c>
      <c r="D30" s="1468" t="s">
        <v>13</v>
      </c>
      <c r="E30" s="1459" t="s">
        <v>222</v>
      </c>
      <c r="F30" s="968">
        <f>G30+H30</f>
        <v>0</v>
      </c>
      <c r="G30" s="968"/>
      <c r="H30" s="968"/>
    </row>
    <row r="31" spans="1:8" s="1426" customFormat="1" ht="27">
      <c r="A31" s="1460">
        <v>2160</v>
      </c>
      <c r="B31" s="1452" t="s">
        <v>187</v>
      </c>
      <c r="C31" s="1461" t="s">
        <v>224</v>
      </c>
      <c r="D31" s="1462" t="s">
        <v>188</v>
      </c>
      <c r="E31" s="1463" t="s">
        <v>225</v>
      </c>
      <c r="F31" s="968">
        <f>G31+H31</f>
        <v>78633.299999999988</v>
      </c>
      <c r="G31" s="968">
        <f>G33</f>
        <v>68083.299999999988</v>
      </c>
      <c r="H31" s="968">
        <f>H33</f>
        <v>10550</v>
      </c>
    </row>
    <row r="32" spans="1:8" s="1465" customFormat="1" ht="15" customHeight="1">
      <c r="A32" s="1460"/>
      <c r="B32" s="1452"/>
      <c r="C32" s="1461"/>
      <c r="D32" s="1462"/>
      <c r="E32" s="1459" t="s">
        <v>194</v>
      </c>
      <c r="F32" s="1067"/>
      <c r="G32" s="1067"/>
      <c r="H32" s="1067"/>
    </row>
    <row r="33" spans="1:8" s="1426" customFormat="1" ht="27">
      <c r="A33" s="1460">
        <v>2161</v>
      </c>
      <c r="B33" s="1466" t="s">
        <v>187</v>
      </c>
      <c r="C33" s="1467" t="s">
        <v>224</v>
      </c>
      <c r="D33" s="1468" t="s">
        <v>13</v>
      </c>
      <c r="E33" s="1459" t="s">
        <v>227</v>
      </c>
      <c r="F33" s="968">
        <f>G33+H33</f>
        <v>78633.299999999988</v>
      </c>
      <c r="G33" s="968">
        <f>[3]turq!F32</f>
        <v>68083.299999999988</v>
      </c>
      <c r="H33" s="968">
        <f>[3]turq!F150</f>
        <v>10550</v>
      </c>
    </row>
    <row r="34" spans="1:8" s="1426" customFormat="1" ht="17.25" hidden="1">
      <c r="A34" s="1460">
        <v>2170</v>
      </c>
      <c r="B34" s="1452" t="s">
        <v>187</v>
      </c>
      <c r="C34" s="1461" t="s">
        <v>229</v>
      </c>
      <c r="D34" s="1462" t="s">
        <v>188</v>
      </c>
      <c r="E34" s="1463" t="s">
        <v>230</v>
      </c>
      <c r="F34" s="968">
        <f>G34+H34</f>
        <v>0</v>
      </c>
      <c r="G34" s="968">
        <f>G36</f>
        <v>0</v>
      </c>
      <c r="H34" s="968">
        <f>H36</f>
        <v>0</v>
      </c>
    </row>
    <row r="35" spans="1:8" s="1465" customFormat="1" ht="18" hidden="1" customHeight="1">
      <c r="A35" s="1460"/>
      <c r="B35" s="1452"/>
      <c r="C35" s="1461"/>
      <c r="D35" s="1462"/>
      <c r="E35" s="1459" t="s">
        <v>194</v>
      </c>
      <c r="F35" s="1067"/>
      <c r="G35" s="1067"/>
      <c r="H35" s="1067"/>
    </row>
    <row r="36" spans="1:8" s="1426" customFormat="1" ht="17.25" hidden="1">
      <c r="A36" s="1460">
        <v>2171</v>
      </c>
      <c r="B36" s="1466" t="s">
        <v>187</v>
      </c>
      <c r="C36" s="1467" t="s">
        <v>229</v>
      </c>
      <c r="D36" s="1468" t="s">
        <v>13</v>
      </c>
      <c r="E36" s="1459" t="s">
        <v>230</v>
      </c>
      <c r="F36" s="968">
        <f>G36+H36</f>
        <v>0</v>
      </c>
      <c r="G36" s="968"/>
      <c r="H36" s="968"/>
    </row>
    <row r="37" spans="1:8" s="1426" customFormat="1" ht="40.5" hidden="1">
      <c r="A37" s="1460">
        <v>2180</v>
      </c>
      <c r="B37" s="1452" t="s">
        <v>187</v>
      </c>
      <c r="C37" s="1461" t="s">
        <v>231</v>
      </c>
      <c r="D37" s="1462" t="s">
        <v>188</v>
      </c>
      <c r="E37" s="1463" t="s">
        <v>232</v>
      </c>
      <c r="F37" s="968">
        <f>G37+H37</f>
        <v>0</v>
      </c>
      <c r="G37" s="968">
        <f>G39</f>
        <v>0</v>
      </c>
      <c r="H37" s="968">
        <f>H39</f>
        <v>0</v>
      </c>
    </row>
    <row r="38" spans="1:8" s="1465" customFormat="1" ht="18" hidden="1" customHeight="1">
      <c r="A38" s="1460"/>
      <c r="B38" s="1452"/>
      <c r="C38" s="1461"/>
      <c r="D38" s="1462"/>
      <c r="E38" s="1459" t="s">
        <v>194</v>
      </c>
      <c r="F38" s="1067"/>
      <c r="G38" s="1067"/>
      <c r="H38" s="1067"/>
    </row>
    <row r="39" spans="1:8" s="1426" customFormat="1" ht="40.5" hidden="1">
      <c r="A39" s="1460">
        <v>2181</v>
      </c>
      <c r="B39" s="1466" t="s">
        <v>187</v>
      </c>
      <c r="C39" s="1467" t="s">
        <v>231</v>
      </c>
      <c r="D39" s="1468" t="s">
        <v>13</v>
      </c>
      <c r="E39" s="1459" t="s">
        <v>232</v>
      </c>
      <c r="F39" s="968">
        <f>G39+H39</f>
        <v>0</v>
      </c>
      <c r="G39" s="968"/>
      <c r="H39" s="968"/>
    </row>
    <row r="40" spans="1:8" s="1426" customFormat="1" ht="18" hidden="1" customHeight="1">
      <c r="A40" s="1460"/>
      <c r="B40" s="1466"/>
      <c r="C40" s="1467"/>
      <c r="D40" s="1468"/>
      <c r="E40" s="1470" t="s">
        <v>194</v>
      </c>
      <c r="F40" s="968"/>
      <c r="G40" s="968"/>
      <c r="H40" s="968"/>
    </row>
    <row r="41" spans="1:8" s="1426" customFormat="1" ht="17.25" hidden="1">
      <c r="A41" s="1460">
        <v>2182</v>
      </c>
      <c r="B41" s="1466" t="s">
        <v>187</v>
      </c>
      <c r="C41" s="1467" t="s">
        <v>231</v>
      </c>
      <c r="D41" s="1468" t="s">
        <v>13</v>
      </c>
      <c r="E41" s="1470" t="s">
        <v>235</v>
      </c>
      <c r="F41" s="968"/>
      <c r="G41" s="968"/>
      <c r="H41" s="968"/>
    </row>
    <row r="42" spans="1:8" s="1426" customFormat="1" ht="27" hidden="1">
      <c r="A42" s="1460">
        <v>2183</v>
      </c>
      <c r="B42" s="1466" t="s">
        <v>187</v>
      </c>
      <c r="C42" s="1467" t="s">
        <v>231</v>
      </c>
      <c r="D42" s="1468" t="s">
        <v>13</v>
      </c>
      <c r="E42" s="1470" t="s">
        <v>236</v>
      </c>
      <c r="F42" s="968"/>
      <c r="G42" s="968"/>
      <c r="H42" s="968"/>
    </row>
    <row r="43" spans="1:8" s="1426" customFormat="1" ht="27" hidden="1">
      <c r="A43" s="1460">
        <v>2184</v>
      </c>
      <c r="B43" s="1466" t="s">
        <v>187</v>
      </c>
      <c r="C43" s="1467" t="s">
        <v>231</v>
      </c>
      <c r="D43" s="1468" t="s">
        <v>13</v>
      </c>
      <c r="E43" s="1470" t="s">
        <v>237</v>
      </c>
      <c r="F43" s="968"/>
      <c r="G43" s="968"/>
      <c r="H43" s="968"/>
    </row>
    <row r="44" spans="1:8" s="1456" customFormat="1" ht="30" hidden="1">
      <c r="A44" s="965">
        <v>2200</v>
      </c>
      <c r="B44" s="1452" t="s">
        <v>238</v>
      </c>
      <c r="C44" s="1461" t="s">
        <v>188</v>
      </c>
      <c r="D44" s="1462" t="s">
        <v>188</v>
      </c>
      <c r="E44" s="1455" t="s">
        <v>678</v>
      </c>
      <c r="F44" s="1395">
        <f>G44+H44</f>
        <v>0</v>
      </c>
      <c r="G44" s="1395">
        <f>G46+G49+G52+G55+G59</f>
        <v>0</v>
      </c>
      <c r="H44" s="1395">
        <f>H46+H49+H52+H55+H59</f>
        <v>0</v>
      </c>
    </row>
    <row r="45" spans="1:8" s="1426" customFormat="1" ht="18" hidden="1" customHeight="1">
      <c r="A45" s="1458"/>
      <c r="B45" s="1452"/>
      <c r="C45" s="1453"/>
      <c r="D45" s="1454"/>
      <c r="E45" s="1459" t="s">
        <v>191</v>
      </c>
      <c r="F45" s="968"/>
      <c r="G45" s="968"/>
      <c r="H45" s="968"/>
    </row>
    <row r="46" spans="1:8" s="1426" customFormat="1" ht="17.25" hidden="1">
      <c r="A46" s="1460">
        <v>2210</v>
      </c>
      <c r="B46" s="1452" t="s">
        <v>238</v>
      </c>
      <c r="C46" s="1467" t="s">
        <v>13</v>
      </c>
      <c r="D46" s="1468" t="s">
        <v>188</v>
      </c>
      <c r="E46" s="1463" t="s">
        <v>241</v>
      </c>
      <c r="F46" s="968">
        <f>G46+H46</f>
        <v>0</v>
      </c>
      <c r="G46" s="968">
        <f>G48</f>
        <v>0</v>
      </c>
      <c r="H46" s="968">
        <f>H48</f>
        <v>0</v>
      </c>
    </row>
    <row r="47" spans="1:8" s="1465" customFormat="1" ht="18" hidden="1" customHeight="1">
      <c r="A47" s="1460"/>
      <c r="B47" s="1452"/>
      <c r="C47" s="1461"/>
      <c r="D47" s="1462"/>
      <c r="E47" s="1459" t="s">
        <v>194</v>
      </c>
      <c r="F47" s="1067"/>
      <c r="G47" s="1067"/>
      <c r="H47" s="1067"/>
    </row>
    <row r="48" spans="1:8" s="1426" customFormat="1" ht="17.25" hidden="1">
      <c r="A48" s="1460">
        <v>2211</v>
      </c>
      <c r="B48" s="1466" t="s">
        <v>238</v>
      </c>
      <c r="C48" s="1467" t="s">
        <v>13</v>
      </c>
      <c r="D48" s="1468" t="s">
        <v>13</v>
      </c>
      <c r="E48" s="1459" t="s">
        <v>243</v>
      </c>
      <c r="F48" s="968">
        <f>G48+H48</f>
        <v>0</v>
      </c>
      <c r="G48" s="968"/>
      <c r="H48" s="968"/>
    </row>
    <row r="49" spans="1:8" s="1426" customFormat="1" ht="17.25" hidden="1">
      <c r="A49" s="1460">
        <v>2220</v>
      </c>
      <c r="B49" s="1452" t="s">
        <v>238</v>
      </c>
      <c r="C49" s="1461" t="s">
        <v>182</v>
      </c>
      <c r="D49" s="1462" t="s">
        <v>188</v>
      </c>
      <c r="E49" s="1463" t="s">
        <v>244</v>
      </c>
      <c r="F49" s="968">
        <f>G49+H49</f>
        <v>0</v>
      </c>
      <c r="G49" s="968">
        <f>G51</f>
        <v>0</v>
      </c>
      <c r="H49" s="968">
        <f>H51</f>
        <v>0</v>
      </c>
    </row>
    <row r="50" spans="1:8" s="1465" customFormat="1" ht="18" hidden="1" customHeight="1">
      <c r="A50" s="1460"/>
      <c r="B50" s="1452"/>
      <c r="C50" s="1461"/>
      <c r="D50" s="1462"/>
      <c r="E50" s="1459" t="s">
        <v>194</v>
      </c>
      <c r="F50" s="1067"/>
      <c r="G50" s="1067"/>
      <c r="H50" s="1067"/>
    </row>
    <row r="51" spans="1:8" s="1426" customFormat="1" ht="17.25" hidden="1">
      <c r="A51" s="1460">
        <v>2221</v>
      </c>
      <c r="B51" s="1466" t="s">
        <v>238</v>
      </c>
      <c r="C51" s="1467" t="s">
        <v>182</v>
      </c>
      <c r="D51" s="1468" t="s">
        <v>13</v>
      </c>
      <c r="E51" s="1459" t="s">
        <v>247</v>
      </c>
      <c r="F51" s="968">
        <f>G51+H51</f>
        <v>0</v>
      </c>
      <c r="G51" s="968"/>
      <c r="H51" s="968"/>
    </row>
    <row r="52" spans="1:8" s="1426" customFormat="1" ht="17.25" hidden="1">
      <c r="A52" s="1460">
        <v>2230</v>
      </c>
      <c r="B52" s="1452" t="s">
        <v>238</v>
      </c>
      <c r="C52" s="1467" t="s">
        <v>183</v>
      </c>
      <c r="D52" s="1468" t="s">
        <v>188</v>
      </c>
      <c r="E52" s="1463" t="s">
        <v>248</v>
      </c>
      <c r="F52" s="968">
        <f>G52+H52</f>
        <v>0</v>
      </c>
      <c r="G52" s="968">
        <f>G54</f>
        <v>0</v>
      </c>
      <c r="H52" s="968">
        <f>H54</f>
        <v>0</v>
      </c>
    </row>
    <row r="53" spans="1:8" s="1465" customFormat="1" ht="18" hidden="1" customHeight="1">
      <c r="A53" s="1460"/>
      <c r="B53" s="1452"/>
      <c r="C53" s="1461"/>
      <c r="D53" s="1462"/>
      <c r="E53" s="1459" t="s">
        <v>194</v>
      </c>
      <c r="F53" s="1067"/>
      <c r="G53" s="1067"/>
      <c r="H53" s="1067"/>
    </row>
    <row r="54" spans="1:8" s="1426" customFormat="1" ht="17.25" hidden="1">
      <c r="A54" s="1460">
        <v>2231</v>
      </c>
      <c r="B54" s="1466" t="s">
        <v>238</v>
      </c>
      <c r="C54" s="1467" t="s">
        <v>183</v>
      </c>
      <c r="D54" s="1468" t="s">
        <v>13</v>
      </c>
      <c r="E54" s="1459" t="s">
        <v>251</v>
      </c>
      <c r="F54" s="968">
        <f>G54+H54</f>
        <v>0</v>
      </c>
      <c r="G54" s="968"/>
      <c r="H54" s="968"/>
    </row>
    <row r="55" spans="1:8" s="1426" customFormat="1" ht="27" hidden="1">
      <c r="A55" s="1460">
        <v>2240</v>
      </c>
      <c r="B55" s="1452" t="s">
        <v>238</v>
      </c>
      <c r="C55" s="1461" t="s">
        <v>184</v>
      </c>
      <c r="D55" s="1462" t="s">
        <v>188</v>
      </c>
      <c r="E55" s="1463" t="s">
        <v>252</v>
      </c>
      <c r="F55" s="968">
        <f>G55+H55</f>
        <v>0</v>
      </c>
      <c r="G55" s="968">
        <f>G57</f>
        <v>0</v>
      </c>
      <c r="H55" s="968">
        <f>H57</f>
        <v>0</v>
      </c>
    </row>
    <row r="56" spans="1:8" s="1465" customFormat="1" ht="18" hidden="1" customHeight="1">
      <c r="A56" s="1460"/>
      <c r="B56" s="1452"/>
      <c r="C56" s="1461"/>
      <c r="D56" s="1462"/>
      <c r="E56" s="1459" t="s">
        <v>194</v>
      </c>
      <c r="F56" s="1067"/>
      <c r="G56" s="1067"/>
      <c r="H56" s="1067"/>
    </row>
    <row r="57" spans="1:8" s="1426" customFormat="1" ht="27" hidden="1">
      <c r="A57" s="1460">
        <v>2241</v>
      </c>
      <c r="B57" s="1466" t="s">
        <v>238</v>
      </c>
      <c r="C57" s="1467" t="s">
        <v>184</v>
      </c>
      <c r="D57" s="1468" t="s">
        <v>13</v>
      </c>
      <c r="E57" s="1459" t="s">
        <v>252</v>
      </c>
      <c r="F57" s="968">
        <f>G57+H57</f>
        <v>0</v>
      </c>
      <c r="G57" s="968"/>
      <c r="H57" s="968"/>
    </row>
    <row r="58" spans="1:8" s="1465" customFormat="1" ht="18" hidden="1" customHeight="1">
      <c r="A58" s="1460"/>
      <c r="B58" s="1452"/>
      <c r="C58" s="1461"/>
      <c r="D58" s="1462"/>
      <c r="E58" s="1459" t="s">
        <v>194</v>
      </c>
      <c r="F58" s="1067"/>
      <c r="G58" s="1067"/>
      <c r="H58" s="1067"/>
    </row>
    <row r="59" spans="1:8" s="1426" customFormat="1" ht="17.25" hidden="1">
      <c r="A59" s="1460">
        <v>2250</v>
      </c>
      <c r="B59" s="1452" t="s">
        <v>238</v>
      </c>
      <c r="C59" s="1461" t="s">
        <v>219</v>
      </c>
      <c r="D59" s="1462" t="s">
        <v>188</v>
      </c>
      <c r="E59" s="1463" t="s">
        <v>255</v>
      </c>
      <c r="F59" s="968">
        <f>G59+H59</f>
        <v>0</v>
      </c>
      <c r="G59" s="968">
        <f>G61</f>
        <v>0</v>
      </c>
      <c r="H59" s="968">
        <f>H61</f>
        <v>0</v>
      </c>
    </row>
    <row r="60" spans="1:8" s="1465" customFormat="1" ht="18" hidden="1" customHeight="1">
      <c r="A60" s="1460"/>
      <c r="B60" s="1452"/>
      <c r="C60" s="1461"/>
      <c r="D60" s="1462"/>
      <c r="E60" s="1459" t="s">
        <v>194</v>
      </c>
      <c r="F60" s="1067"/>
      <c r="G60" s="1067"/>
      <c r="H60" s="1067"/>
    </row>
    <row r="61" spans="1:8" s="1426" customFormat="1" ht="17.25" hidden="1">
      <c r="A61" s="1460">
        <v>2251</v>
      </c>
      <c r="B61" s="1466" t="s">
        <v>238</v>
      </c>
      <c r="C61" s="1467" t="s">
        <v>219</v>
      </c>
      <c r="D61" s="1468" t="s">
        <v>13</v>
      </c>
      <c r="E61" s="1459" t="s">
        <v>255</v>
      </c>
      <c r="F61" s="968">
        <f>G61+H61</f>
        <v>0</v>
      </c>
      <c r="G61" s="968"/>
      <c r="H61" s="968"/>
    </row>
    <row r="62" spans="1:8" s="1456" customFormat="1" ht="76.5" hidden="1">
      <c r="A62" s="965">
        <v>2300</v>
      </c>
      <c r="B62" s="1471" t="s">
        <v>257</v>
      </c>
      <c r="C62" s="1461" t="s">
        <v>188</v>
      </c>
      <c r="D62" s="1462" t="s">
        <v>188</v>
      </c>
      <c r="E62" s="1472" t="s">
        <v>679</v>
      </c>
      <c r="F62" s="1395">
        <f>G62+H62</f>
        <v>0</v>
      </c>
      <c r="G62" s="1395">
        <f>G64+G69+G72+G76+G79+G82+G85</f>
        <v>0</v>
      </c>
      <c r="H62" s="1395">
        <f>H64+H69+H72+H76+H79+H82+H85</f>
        <v>0</v>
      </c>
    </row>
    <row r="63" spans="1:8" s="1426" customFormat="1" ht="18" hidden="1" customHeight="1">
      <c r="A63" s="1458"/>
      <c r="B63" s="1452"/>
      <c r="C63" s="1453"/>
      <c r="D63" s="1454"/>
      <c r="E63" s="1459" t="s">
        <v>191</v>
      </c>
      <c r="F63" s="968"/>
      <c r="G63" s="968"/>
      <c r="H63" s="968"/>
    </row>
    <row r="64" spans="1:8" s="1426" customFormat="1" ht="17.25" hidden="1">
      <c r="A64" s="1460">
        <v>2310</v>
      </c>
      <c r="B64" s="1471" t="s">
        <v>257</v>
      </c>
      <c r="C64" s="1461" t="s">
        <v>13</v>
      </c>
      <c r="D64" s="1462" t="s">
        <v>188</v>
      </c>
      <c r="E64" s="1463" t="s">
        <v>261</v>
      </c>
      <c r="F64" s="968">
        <f>G64+H64</f>
        <v>0</v>
      </c>
      <c r="G64" s="968">
        <f>G66+G67+G68</f>
        <v>0</v>
      </c>
      <c r="H64" s="968">
        <f>H66+H67+H68</f>
        <v>0</v>
      </c>
    </row>
    <row r="65" spans="1:8" s="1465" customFormat="1" ht="18" hidden="1" customHeight="1">
      <c r="A65" s="1460"/>
      <c r="B65" s="1452"/>
      <c r="C65" s="1461"/>
      <c r="D65" s="1462"/>
      <c r="E65" s="1459" t="s">
        <v>194</v>
      </c>
      <c r="F65" s="1067"/>
      <c r="G65" s="1067"/>
      <c r="H65" s="1067"/>
    </row>
    <row r="66" spans="1:8" s="1426" customFormat="1" ht="17.25" hidden="1">
      <c r="A66" s="1460">
        <v>2311</v>
      </c>
      <c r="B66" s="1473" t="s">
        <v>257</v>
      </c>
      <c r="C66" s="1467" t="s">
        <v>13</v>
      </c>
      <c r="D66" s="1468" t="s">
        <v>13</v>
      </c>
      <c r="E66" s="1459" t="s">
        <v>263</v>
      </c>
      <c r="F66" s="968">
        <f>G66+H66</f>
        <v>0</v>
      </c>
      <c r="G66" s="968"/>
      <c r="H66" s="968"/>
    </row>
    <row r="67" spans="1:8" s="1426" customFormat="1" ht="17.25" hidden="1">
      <c r="A67" s="1460">
        <v>2312</v>
      </c>
      <c r="B67" s="1473" t="s">
        <v>257</v>
      </c>
      <c r="C67" s="1467" t="s">
        <v>13</v>
      </c>
      <c r="D67" s="1468" t="s">
        <v>182</v>
      </c>
      <c r="E67" s="1459" t="s">
        <v>264</v>
      </c>
      <c r="F67" s="968">
        <f>G67+H67</f>
        <v>0</v>
      </c>
      <c r="G67" s="968"/>
      <c r="H67" s="968"/>
    </row>
    <row r="68" spans="1:8" s="1426" customFormat="1" ht="17.25" hidden="1">
      <c r="A68" s="1460">
        <v>2313</v>
      </c>
      <c r="B68" s="1473" t="s">
        <v>257</v>
      </c>
      <c r="C68" s="1467" t="s">
        <v>13</v>
      </c>
      <c r="D68" s="1468" t="s">
        <v>183</v>
      </c>
      <c r="E68" s="1459" t="s">
        <v>266</v>
      </c>
      <c r="F68" s="968">
        <f>G68+H68</f>
        <v>0</v>
      </c>
      <c r="G68" s="968"/>
      <c r="H68" s="968"/>
    </row>
    <row r="69" spans="1:8" s="1426" customFormat="1" ht="17.25" hidden="1">
      <c r="A69" s="1460">
        <v>2320</v>
      </c>
      <c r="B69" s="1471" t="s">
        <v>257</v>
      </c>
      <c r="C69" s="1461" t="s">
        <v>182</v>
      </c>
      <c r="D69" s="1462" t="s">
        <v>188</v>
      </c>
      <c r="E69" s="1463" t="s">
        <v>267</v>
      </c>
      <c r="F69" s="968">
        <f>G69+H69</f>
        <v>0</v>
      </c>
      <c r="G69" s="968">
        <f>G71</f>
        <v>0</v>
      </c>
      <c r="H69" s="968">
        <f>H71</f>
        <v>0</v>
      </c>
    </row>
    <row r="70" spans="1:8" s="1465" customFormat="1" ht="18" hidden="1" customHeight="1">
      <c r="A70" s="1460"/>
      <c r="B70" s="1452"/>
      <c r="C70" s="1461"/>
      <c r="D70" s="1462"/>
      <c r="E70" s="1459" t="s">
        <v>194</v>
      </c>
      <c r="F70" s="1067"/>
      <c r="G70" s="1067"/>
      <c r="H70" s="1067"/>
    </row>
    <row r="71" spans="1:8" s="1426" customFormat="1" ht="17.25" hidden="1">
      <c r="A71" s="1460">
        <v>2321</v>
      </c>
      <c r="B71" s="1473" t="s">
        <v>257</v>
      </c>
      <c r="C71" s="1467" t="s">
        <v>182</v>
      </c>
      <c r="D71" s="1468" t="s">
        <v>13</v>
      </c>
      <c r="E71" s="1459" t="s">
        <v>269</v>
      </c>
      <c r="F71" s="968">
        <f>G71+H71</f>
        <v>0</v>
      </c>
      <c r="G71" s="968"/>
      <c r="H71" s="968"/>
    </row>
    <row r="72" spans="1:8" s="1426" customFormat="1" ht="27" hidden="1">
      <c r="A72" s="1460">
        <v>2330</v>
      </c>
      <c r="B72" s="1471" t="s">
        <v>257</v>
      </c>
      <c r="C72" s="1461" t="s">
        <v>183</v>
      </c>
      <c r="D72" s="1462" t="s">
        <v>188</v>
      </c>
      <c r="E72" s="1463" t="s">
        <v>270</v>
      </c>
      <c r="F72" s="968">
        <f>G72+H72</f>
        <v>0</v>
      </c>
      <c r="G72" s="968">
        <f>G74+G75</f>
        <v>0</v>
      </c>
      <c r="H72" s="968">
        <f>H74+H75</f>
        <v>0</v>
      </c>
    </row>
    <row r="73" spans="1:8" s="1465" customFormat="1" ht="18" hidden="1" customHeight="1">
      <c r="A73" s="1460"/>
      <c r="B73" s="1452"/>
      <c r="C73" s="1461"/>
      <c r="D73" s="1462"/>
      <c r="E73" s="1459" t="s">
        <v>194</v>
      </c>
      <c r="F73" s="1067"/>
      <c r="G73" s="1067"/>
      <c r="H73" s="1067"/>
    </row>
    <row r="74" spans="1:8" s="1426" customFormat="1" ht="17.25" hidden="1">
      <c r="A74" s="1460">
        <v>2331</v>
      </c>
      <c r="B74" s="1473" t="s">
        <v>257</v>
      </c>
      <c r="C74" s="1467" t="s">
        <v>183</v>
      </c>
      <c r="D74" s="1468" t="s">
        <v>13</v>
      </c>
      <c r="E74" s="1459" t="s">
        <v>273</v>
      </c>
      <c r="F74" s="968">
        <f>G74+H74</f>
        <v>0</v>
      </c>
      <c r="G74" s="968"/>
      <c r="H74" s="968"/>
    </row>
    <row r="75" spans="1:8" s="1426" customFormat="1" ht="17.25" hidden="1">
      <c r="A75" s="1460">
        <v>2332</v>
      </c>
      <c r="B75" s="1473" t="s">
        <v>257</v>
      </c>
      <c r="C75" s="1467" t="s">
        <v>183</v>
      </c>
      <c r="D75" s="1468" t="s">
        <v>182</v>
      </c>
      <c r="E75" s="1459" t="s">
        <v>274</v>
      </c>
      <c r="F75" s="968">
        <f>G75+H75</f>
        <v>0</v>
      </c>
      <c r="G75" s="968"/>
      <c r="H75" s="968"/>
    </row>
    <row r="76" spans="1:8" s="1426" customFormat="1" ht="17.25" hidden="1">
      <c r="A76" s="1460">
        <v>2340</v>
      </c>
      <c r="B76" s="1471" t="s">
        <v>257</v>
      </c>
      <c r="C76" s="1461" t="s">
        <v>184</v>
      </c>
      <c r="D76" s="1462" t="s">
        <v>188</v>
      </c>
      <c r="E76" s="1463" t="s">
        <v>276</v>
      </c>
      <c r="F76" s="968">
        <f>G76+H76</f>
        <v>0</v>
      </c>
      <c r="G76" s="968">
        <f>G78</f>
        <v>0</v>
      </c>
      <c r="H76" s="968">
        <f>H78</f>
        <v>0</v>
      </c>
    </row>
    <row r="77" spans="1:8" s="1465" customFormat="1" ht="18" hidden="1" customHeight="1">
      <c r="A77" s="1460"/>
      <c r="B77" s="1452"/>
      <c r="C77" s="1461"/>
      <c r="D77" s="1462"/>
      <c r="E77" s="1459" t="s">
        <v>194</v>
      </c>
      <c r="F77" s="1067"/>
      <c r="G77" s="1067"/>
      <c r="H77" s="1067"/>
    </row>
    <row r="78" spans="1:8" s="1426" customFormat="1" ht="17.25" hidden="1">
      <c r="A78" s="1460">
        <v>2341</v>
      </c>
      <c r="B78" s="1473" t="s">
        <v>257</v>
      </c>
      <c r="C78" s="1467" t="s">
        <v>184</v>
      </c>
      <c r="D78" s="1468" t="s">
        <v>13</v>
      </c>
      <c r="E78" s="1459" t="s">
        <v>276</v>
      </c>
      <c r="F78" s="968">
        <f>G78+H78</f>
        <v>0</v>
      </c>
      <c r="G78" s="968"/>
      <c r="H78" s="968"/>
    </row>
    <row r="79" spans="1:8" s="1426" customFormat="1" ht="17.25" hidden="1">
      <c r="A79" s="1460">
        <v>2350</v>
      </c>
      <c r="B79" s="1471" t="s">
        <v>257</v>
      </c>
      <c r="C79" s="1461" t="s">
        <v>219</v>
      </c>
      <c r="D79" s="1462" t="s">
        <v>188</v>
      </c>
      <c r="E79" s="1463" t="s">
        <v>277</v>
      </c>
      <c r="F79" s="968">
        <f>G79+H79</f>
        <v>0</v>
      </c>
      <c r="G79" s="968">
        <f>G81</f>
        <v>0</v>
      </c>
      <c r="H79" s="968">
        <f>H81</f>
        <v>0</v>
      </c>
    </row>
    <row r="80" spans="1:8" s="1465" customFormat="1" ht="18" hidden="1" customHeight="1">
      <c r="A80" s="1460"/>
      <c r="B80" s="1452"/>
      <c r="C80" s="1461"/>
      <c r="D80" s="1462"/>
      <c r="E80" s="1459" t="s">
        <v>194</v>
      </c>
      <c r="F80" s="1067"/>
      <c r="G80" s="1067"/>
      <c r="H80" s="1067"/>
    </row>
    <row r="81" spans="1:8" s="1426" customFormat="1" ht="17.25" hidden="1">
      <c r="A81" s="1460">
        <v>2351</v>
      </c>
      <c r="B81" s="1473" t="s">
        <v>257</v>
      </c>
      <c r="C81" s="1467" t="s">
        <v>219</v>
      </c>
      <c r="D81" s="1468" t="s">
        <v>13</v>
      </c>
      <c r="E81" s="1459" t="s">
        <v>279</v>
      </c>
      <c r="F81" s="968">
        <f>G81+H81</f>
        <v>0</v>
      </c>
      <c r="G81" s="968"/>
      <c r="H81" s="968"/>
    </row>
    <row r="82" spans="1:8" s="1426" customFormat="1" ht="40.5" hidden="1">
      <c r="A82" s="1460">
        <v>2360</v>
      </c>
      <c r="B82" s="1471" t="s">
        <v>257</v>
      </c>
      <c r="C82" s="1461" t="s">
        <v>224</v>
      </c>
      <c r="D82" s="1462" t="s">
        <v>188</v>
      </c>
      <c r="E82" s="1463" t="s">
        <v>280</v>
      </c>
      <c r="F82" s="968">
        <f>G82+H82</f>
        <v>0</v>
      </c>
      <c r="G82" s="968">
        <f>G84</f>
        <v>0</v>
      </c>
      <c r="H82" s="968">
        <f>H84</f>
        <v>0</v>
      </c>
    </row>
    <row r="83" spans="1:8" s="1465" customFormat="1" ht="18" hidden="1" customHeight="1">
      <c r="A83" s="1460"/>
      <c r="B83" s="1452"/>
      <c r="C83" s="1461"/>
      <c r="D83" s="1462"/>
      <c r="E83" s="1459" t="s">
        <v>194</v>
      </c>
      <c r="F83" s="1067"/>
      <c r="G83" s="1067"/>
      <c r="H83" s="1067"/>
    </row>
    <row r="84" spans="1:8" s="1426" customFormat="1" ht="40.5" hidden="1">
      <c r="A84" s="1460">
        <v>2361</v>
      </c>
      <c r="B84" s="1473" t="s">
        <v>257</v>
      </c>
      <c r="C84" s="1467" t="s">
        <v>224</v>
      </c>
      <c r="D84" s="1468" t="s">
        <v>13</v>
      </c>
      <c r="E84" s="1459" t="s">
        <v>280</v>
      </c>
      <c r="F84" s="968">
        <f>G84+H84</f>
        <v>0</v>
      </c>
      <c r="G84" s="968"/>
      <c r="H84" s="968"/>
    </row>
    <row r="85" spans="1:8" s="1426" customFormat="1" ht="27" hidden="1">
      <c r="A85" s="1460">
        <v>2370</v>
      </c>
      <c r="B85" s="1471" t="s">
        <v>257</v>
      </c>
      <c r="C85" s="1461" t="s">
        <v>229</v>
      </c>
      <c r="D85" s="1462" t="s">
        <v>188</v>
      </c>
      <c r="E85" s="1463" t="s">
        <v>282</v>
      </c>
      <c r="F85" s="968">
        <f>G85+H85</f>
        <v>0</v>
      </c>
      <c r="G85" s="968">
        <f>G87</f>
        <v>0</v>
      </c>
      <c r="H85" s="968">
        <f>H87</f>
        <v>0</v>
      </c>
    </row>
    <row r="86" spans="1:8" s="1465" customFormat="1" ht="18" hidden="1" customHeight="1">
      <c r="A86" s="1460"/>
      <c r="B86" s="1452"/>
      <c r="C86" s="1461"/>
      <c r="D86" s="1462"/>
      <c r="E86" s="1459" t="s">
        <v>194</v>
      </c>
      <c r="F86" s="1067"/>
      <c r="G86" s="1067"/>
      <c r="H86" s="1067"/>
    </row>
    <row r="87" spans="1:8" s="1426" customFormat="1" ht="27" hidden="1">
      <c r="A87" s="1460">
        <v>2371</v>
      </c>
      <c r="B87" s="1473" t="s">
        <v>257</v>
      </c>
      <c r="C87" s="1467" t="s">
        <v>229</v>
      </c>
      <c r="D87" s="1468" t="s">
        <v>13</v>
      </c>
      <c r="E87" s="1459" t="s">
        <v>285</v>
      </c>
      <c r="F87" s="968">
        <f>G87+H87</f>
        <v>0</v>
      </c>
      <c r="G87" s="968"/>
      <c r="H87" s="968"/>
    </row>
    <row r="88" spans="1:8" s="1456" customFormat="1" ht="63">
      <c r="A88" s="965">
        <v>2400</v>
      </c>
      <c r="B88" s="1471" t="s">
        <v>286</v>
      </c>
      <c r="C88" s="1461" t="s">
        <v>188</v>
      </c>
      <c r="D88" s="1462" t="s">
        <v>188</v>
      </c>
      <c r="E88" s="1472" t="s">
        <v>680</v>
      </c>
      <c r="F88" s="1395">
        <f>G88+H88</f>
        <v>489850.43400000001</v>
      </c>
      <c r="G88" s="1395">
        <f>G90+G94+G100+G108+G113+G120+G123+G129+G138</f>
        <v>33026</v>
      </c>
      <c r="H88" s="1395">
        <f>H90+H94+H100+H108+H113+H120+H123+H129+H138</f>
        <v>456824.43400000001</v>
      </c>
    </row>
    <row r="89" spans="1:8" s="1426" customFormat="1" ht="13.5" hidden="1" customHeight="1">
      <c r="A89" s="1458"/>
      <c r="B89" s="1452"/>
      <c r="C89" s="1453"/>
      <c r="D89" s="1454"/>
      <c r="E89" s="1459" t="s">
        <v>191</v>
      </c>
      <c r="F89" s="973"/>
      <c r="G89" s="973"/>
      <c r="H89" s="973"/>
    </row>
    <row r="90" spans="1:8" s="1426" customFormat="1" ht="27" hidden="1">
      <c r="A90" s="1460">
        <v>2410</v>
      </c>
      <c r="B90" s="1471" t="s">
        <v>286</v>
      </c>
      <c r="C90" s="1461" t="s">
        <v>13</v>
      </c>
      <c r="D90" s="1462" t="s">
        <v>188</v>
      </c>
      <c r="E90" s="1463" t="s">
        <v>290</v>
      </c>
      <c r="F90" s="973">
        <f>G90+H90</f>
        <v>0</v>
      </c>
      <c r="G90" s="973">
        <f>G92+G93</f>
        <v>0</v>
      </c>
      <c r="H90" s="973">
        <f>H92+H93</f>
        <v>0</v>
      </c>
    </row>
    <row r="91" spans="1:8" s="1465" customFormat="1" ht="15" hidden="1" customHeight="1">
      <c r="A91" s="1460"/>
      <c r="B91" s="1452"/>
      <c r="C91" s="1461"/>
      <c r="D91" s="1462"/>
      <c r="E91" s="1459" t="s">
        <v>194</v>
      </c>
      <c r="F91" s="1464"/>
      <c r="G91" s="1464"/>
      <c r="H91" s="1464"/>
    </row>
    <row r="92" spans="1:8" s="1426" customFormat="1" ht="27" hidden="1">
      <c r="A92" s="1460">
        <v>2411</v>
      </c>
      <c r="B92" s="1473" t="s">
        <v>286</v>
      </c>
      <c r="C92" s="1467" t="s">
        <v>13</v>
      </c>
      <c r="D92" s="1468" t="s">
        <v>13</v>
      </c>
      <c r="E92" s="1459" t="s">
        <v>292</v>
      </c>
      <c r="F92" s="973">
        <f>G92+H92</f>
        <v>0</v>
      </c>
      <c r="G92" s="973"/>
      <c r="H92" s="973"/>
    </row>
    <row r="93" spans="1:8" s="1426" customFormat="1" ht="27" hidden="1">
      <c r="A93" s="1460">
        <v>2412</v>
      </c>
      <c r="B93" s="1473" t="s">
        <v>286</v>
      </c>
      <c r="C93" s="1467" t="s">
        <v>13</v>
      </c>
      <c r="D93" s="1468" t="s">
        <v>182</v>
      </c>
      <c r="E93" s="1459" t="s">
        <v>293</v>
      </c>
      <c r="F93" s="973">
        <f>G93+H93</f>
        <v>0</v>
      </c>
      <c r="G93" s="973"/>
      <c r="H93" s="973"/>
    </row>
    <row r="94" spans="1:8" s="1426" customFormat="1" ht="27">
      <c r="A94" s="1460">
        <v>2420</v>
      </c>
      <c r="B94" s="1471" t="s">
        <v>286</v>
      </c>
      <c r="C94" s="1461" t="s">
        <v>182</v>
      </c>
      <c r="D94" s="1462" t="s">
        <v>188</v>
      </c>
      <c r="E94" s="1463" t="s">
        <v>295</v>
      </c>
      <c r="F94" s="968">
        <f>G94+H94</f>
        <v>936</v>
      </c>
      <c r="G94" s="968">
        <f>G96+G97+G98+G99</f>
        <v>936</v>
      </c>
      <c r="H94" s="968">
        <f>H96+H97+H98+H99</f>
        <v>0</v>
      </c>
    </row>
    <row r="95" spans="1:8" s="1465" customFormat="1" ht="15" customHeight="1">
      <c r="A95" s="1460"/>
      <c r="B95" s="1452"/>
      <c r="C95" s="1461"/>
      <c r="D95" s="1462"/>
      <c r="E95" s="1459" t="s">
        <v>194</v>
      </c>
      <c r="F95" s="1067"/>
      <c r="G95" s="1067"/>
      <c r="H95" s="1067"/>
    </row>
    <row r="96" spans="1:8" s="1426" customFormat="1" ht="12.75" customHeight="1">
      <c r="A96" s="1460">
        <v>2421</v>
      </c>
      <c r="B96" s="1473" t="s">
        <v>286</v>
      </c>
      <c r="C96" s="1467" t="s">
        <v>182</v>
      </c>
      <c r="D96" s="1468" t="s">
        <v>13</v>
      </c>
      <c r="E96" s="1459" t="s">
        <v>298</v>
      </c>
      <c r="F96" s="968">
        <f>G96+H96</f>
        <v>936</v>
      </c>
      <c r="G96" s="968">
        <f>[3]gjuxatntes!F33</f>
        <v>936</v>
      </c>
      <c r="H96" s="968">
        <f>[3]gjuxatntes!F151</f>
        <v>0</v>
      </c>
    </row>
    <row r="97" spans="1:8" s="1426" customFormat="1" ht="17.25">
      <c r="A97" s="1460">
        <v>2422</v>
      </c>
      <c r="B97" s="1473" t="s">
        <v>286</v>
      </c>
      <c r="C97" s="1467" t="s">
        <v>182</v>
      </c>
      <c r="D97" s="1468" t="s">
        <v>182</v>
      </c>
      <c r="E97" s="1459" t="s">
        <v>299</v>
      </c>
      <c r="F97" s="968">
        <f t="shared" ref="F97:F108" si="0">G97+H97</f>
        <v>0</v>
      </c>
      <c r="G97" s="968"/>
      <c r="H97" s="968"/>
    </row>
    <row r="98" spans="1:8" s="1426" customFormat="1" ht="17.25">
      <c r="A98" s="1460">
        <v>2423</v>
      </c>
      <c r="B98" s="1473" t="s">
        <v>286</v>
      </c>
      <c r="C98" s="1467" t="s">
        <v>182</v>
      </c>
      <c r="D98" s="1468" t="s">
        <v>183</v>
      </c>
      <c r="E98" s="1459" t="s">
        <v>301</v>
      </c>
      <c r="F98" s="968">
        <f t="shared" si="0"/>
        <v>0</v>
      </c>
      <c r="G98" s="968"/>
      <c r="H98" s="968"/>
    </row>
    <row r="99" spans="1:8" s="1426" customFormat="1" ht="17.25">
      <c r="A99" s="1460">
        <v>2424</v>
      </c>
      <c r="B99" s="1473" t="s">
        <v>286</v>
      </c>
      <c r="C99" s="1467" t="s">
        <v>182</v>
      </c>
      <c r="D99" s="1468" t="s">
        <v>184</v>
      </c>
      <c r="E99" s="1459" t="s">
        <v>303</v>
      </c>
      <c r="F99" s="968">
        <f t="shared" si="0"/>
        <v>0</v>
      </c>
      <c r="G99" s="968"/>
      <c r="H99" s="968"/>
    </row>
    <row r="100" spans="1:8" s="1426" customFormat="1" ht="17.25">
      <c r="A100" s="1460">
        <v>2430</v>
      </c>
      <c r="B100" s="1471" t="s">
        <v>286</v>
      </c>
      <c r="C100" s="1461" t="s">
        <v>183</v>
      </c>
      <c r="D100" s="1462" t="s">
        <v>188</v>
      </c>
      <c r="E100" s="1463" t="s">
        <v>305</v>
      </c>
      <c r="F100" s="968">
        <f t="shared" si="0"/>
        <v>0</v>
      </c>
      <c r="G100" s="968">
        <f>G102+G103+G104+G105+G106+G107</f>
        <v>0</v>
      </c>
      <c r="H100" s="968">
        <f>H102+H103+H104+H105+H106+H107</f>
        <v>0</v>
      </c>
    </row>
    <row r="101" spans="1:8" s="1465" customFormat="1" ht="15.75" customHeight="1">
      <c r="A101" s="1460"/>
      <c r="B101" s="1452"/>
      <c r="C101" s="1461"/>
      <c r="D101" s="1462"/>
      <c r="E101" s="1459" t="s">
        <v>194</v>
      </c>
      <c r="F101" s="1067"/>
      <c r="G101" s="1067"/>
      <c r="H101" s="1067"/>
    </row>
    <row r="102" spans="1:8" s="1426" customFormat="1" ht="17.25">
      <c r="A102" s="1460">
        <v>2431</v>
      </c>
      <c r="B102" s="1473" t="s">
        <v>286</v>
      </c>
      <c r="C102" s="1467" t="s">
        <v>183</v>
      </c>
      <c r="D102" s="1468" t="s">
        <v>13</v>
      </c>
      <c r="E102" s="1459" t="s">
        <v>307</v>
      </c>
      <c r="F102" s="968">
        <f t="shared" si="0"/>
        <v>0</v>
      </c>
      <c r="G102" s="968"/>
      <c r="H102" s="968"/>
    </row>
    <row r="103" spans="1:8" s="1426" customFormat="1" ht="17.25">
      <c r="A103" s="1460">
        <v>2432</v>
      </c>
      <c r="B103" s="1473" t="s">
        <v>286</v>
      </c>
      <c r="C103" s="1467" t="s">
        <v>183</v>
      </c>
      <c r="D103" s="1468" t="s">
        <v>182</v>
      </c>
      <c r="E103" s="1459" t="s">
        <v>308</v>
      </c>
      <c r="F103" s="968">
        <f t="shared" si="0"/>
        <v>0</v>
      </c>
      <c r="G103" s="968"/>
      <c r="H103" s="968">
        <f>[3]gazafikacum!F135</f>
        <v>0</v>
      </c>
    </row>
    <row r="104" spans="1:8" s="1426" customFormat="1" ht="17.25">
      <c r="A104" s="1460">
        <v>2433</v>
      </c>
      <c r="B104" s="1473" t="s">
        <v>286</v>
      </c>
      <c r="C104" s="1467" t="s">
        <v>183</v>
      </c>
      <c r="D104" s="1468" t="s">
        <v>183</v>
      </c>
      <c r="E104" s="1459" t="s">
        <v>310</v>
      </c>
      <c r="F104" s="968">
        <f t="shared" si="0"/>
        <v>0</v>
      </c>
      <c r="G104" s="968"/>
      <c r="H104" s="968"/>
    </row>
    <row r="105" spans="1:8" s="1426" customFormat="1" ht="17.25">
      <c r="A105" s="1460">
        <v>2434</v>
      </c>
      <c r="B105" s="1473" t="s">
        <v>286</v>
      </c>
      <c r="C105" s="1467" t="s">
        <v>183</v>
      </c>
      <c r="D105" s="1468" t="s">
        <v>184</v>
      </c>
      <c r="E105" s="1459" t="s">
        <v>312</v>
      </c>
      <c r="F105" s="968">
        <f t="shared" si="0"/>
        <v>0</v>
      </c>
      <c r="G105" s="968"/>
      <c r="H105" s="968"/>
    </row>
    <row r="106" spans="1:8" s="1426" customFormat="1" ht="17.25">
      <c r="A106" s="1460">
        <v>2435</v>
      </c>
      <c r="B106" s="1473" t="s">
        <v>286</v>
      </c>
      <c r="C106" s="1467" t="s">
        <v>183</v>
      </c>
      <c r="D106" s="1468" t="s">
        <v>219</v>
      </c>
      <c r="E106" s="1459" t="s">
        <v>314</v>
      </c>
      <c r="F106" s="968">
        <f t="shared" si="0"/>
        <v>0</v>
      </c>
      <c r="G106" s="968"/>
      <c r="H106" s="968"/>
    </row>
    <row r="107" spans="1:8" s="1426" customFormat="1" ht="17.25">
      <c r="A107" s="1460">
        <v>2436</v>
      </c>
      <c r="B107" s="1473" t="s">
        <v>286</v>
      </c>
      <c r="C107" s="1467" t="s">
        <v>183</v>
      </c>
      <c r="D107" s="1468" t="s">
        <v>224</v>
      </c>
      <c r="E107" s="1459" t="s">
        <v>316</v>
      </c>
      <c r="F107" s="968">
        <f t="shared" si="0"/>
        <v>0</v>
      </c>
      <c r="G107" s="968"/>
      <c r="H107" s="968"/>
    </row>
    <row r="108" spans="1:8" s="1426" customFormat="1" ht="27">
      <c r="A108" s="1460">
        <v>2440</v>
      </c>
      <c r="B108" s="1471" t="s">
        <v>286</v>
      </c>
      <c r="C108" s="1461" t="s">
        <v>184</v>
      </c>
      <c r="D108" s="1462" t="s">
        <v>188</v>
      </c>
      <c r="E108" s="1463" t="s">
        <v>318</v>
      </c>
      <c r="F108" s="968">
        <f t="shared" si="0"/>
        <v>0</v>
      </c>
      <c r="G108" s="968">
        <f>G110+G111+G112</f>
        <v>0</v>
      </c>
      <c r="H108" s="968">
        <f>H110+H111+H112</f>
        <v>0</v>
      </c>
    </row>
    <row r="109" spans="1:8" s="1465" customFormat="1" ht="15.75" customHeight="1">
      <c r="A109" s="1460"/>
      <c r="B109" s="1452"/>
      <c r="C109" s="1461"/>
      <c r="D109" s="1462"/>
      <c r="E109" s="1459" t="s">
        <v>194</v>
      </c>
      <c r="F109" s="1067"/>
      <c r="G109" s="1067"/>
      <c r="H109" s="1067"/>
    </row>
    <row r="110" spans="1:8" s="1426" customFormat="1" ht="27">
      <c r="A110" s="1460">
        <v>2441</v>
      </c>
      <c r="B110" s="1473" t="s">
        <v>286</v>
      </c>
      <c r="C110" s="1467" t="s">
        <v>184</v>
      </c>
      <c r="D110" s="1468" t="s">
        <v>13</v>
      </c>
      <c r="E110" s="1459" t="s">
        <v>321</v>
      </c>
      <c r="F110" s="968">
        <f>G110+H110</f>
        <v>0</v>
      </c>
      <c r="G110" s="968"/>
      <c r="H110" s="968"/>
    </row>
    <row r="111" spans="1:8" s="1426" customFormat="1" ht="17.25">
      <c r="A111" s="1460">
        <v>2442</v>
      </c>
      <c r="B111" s="1473" t="s">
        <v>286</v>
      </c>
      <c r="C111" s="1467" t="s">
        <v>184</v>
      </c>
      <c r="D111" s="1468" t="s">
        <v>182</v>
      </c>
      <c r="E111" s="1459" t="s">
        <v>322</v>
      </c>
      <c r="F111" s="968">
        <f t="shared" ref="F111:F120" si="1">G111+H111</f>
        <v>0</v>
      </c>
      <c r="G111" s="968"/>
      <c r="H111" s="968"/>
    </row>
    <row r="112" spans="1:8" s="1426" customFormat="1" ht="17.25">
      <c r="A112" s="1460">
        <v>2443</v>
      </c>
      <c r="B112" s="1473" t="s">
        <v>286</v>
      </c>
      <c r="C112" s="1467" t="s">
        <v>184</v>
      </c>
      <c r="D112" s="1468" t="s">
        <v>183</v>
      </c>
      <c r="E112" s="1459" t="s">
        <v>324</v>
      </c>
      <c r="F112" s="968">
        <f t="shared" si="1"/>
        <v>0</v>
      </c>
      <c r="G112" s="968"/>
      <c r="H112" s="968"/>
    </row>
    <row r="113" spans="1:8" s="1426" customFormat="1" ht="13.5" customHeight="1">
      <c r="A113" s="1460">
        <v>2450</v>
      </c>
      <c r="B113" s="1471" t="s">
        <v>286</v>
      </c>
      <c r="C113" s="1461" t="s">
        <v>219</v>
      </c>
      <c r="D113" s="1462" t="s">
        <v>188</v>
      </c>
      <c r="E113" s="1463" t="s">
        <v>326</v>
      </c>
      <c r="F113" s="968">
        <f t="shared" si="1"/>
        <v>788914.43400000001</v>
      </c>
      <c r="G113" s="968">
        <f>G115+G116+G117+G118+G119</f>
        <v>32090</v>
      </c>
      <c r="H113" s="968">
        <f>H115+H116+H117+H118+H119</f>
        <v>756824.43400000001</v>
      </c>
    </row>
    <row r="114" spans="1:8" s="1465" customFormat="1" ht="12" customHeight="1">
      <c r="A114" s="1460"/>
      <c r="B114" s="1452"/>
      <c r="C114" s="1461"/>
      <c r="D114" s="1462"/>
      <c r="E114" s="1459" t="s">
        <v>194</v>
      </c>
      <c r="F114" s="1067"/>
      <c r="G114" s="1067"/>
      <c r="H114" s="1067"/>
    </row>
    <row r="115" spans="1:8" s="1426" customFormat="1" ht="15" customHeight="1">
      <c r="A115" s="1460">
        <v>2451</v>
      </c>
      <c r="B115" s="1473" t="s">
        <v>286</v>
      </c>
      <c r="C115" s="1467" t="s">
        <v>219</v>
      </c>
      <c r="D115" s="1468" t="s">
        <v>13</v>
      </c>
      <c r="E115" s="1459" t="s">
        <v>329</v>
      </c>
      <c r="F115" s="968">
        <f t="shared" si="1"/>
        <v>788914.43400000001</v>
      </c>
      <c r="G115" s="968">
        <f>'[3]chanap transp'!F32</f>
        <v>32090</v>
      </c>
      <c r="H115" s="968">
        <f>'[3]chanap transp'!F150</f>
        <v>756824.43400000001</v>
      </c>
    </row>
    <row r="116" spans="1:8" s="1426" customFormat="1" ht="27.75" hidden="1" customHeight="1">
      <c r="A116" s="1460">
        <v>2452</v>
      </c>
      <c r="B116" s="1473" t="s">
        <v>286</v>
      </c>
      <c r="C116" s="1467" t="s">
        <v>219</v>
      </c>
      <c r="D116" s="1468" t="s">
        <v>182</v>
      </c>
      <c r="E116" s="1459" t="s">
        <v>330</v>
      </c>
      <c r="F116" s="968">
        <f t="shared" si="1"/>
        <v>0</v>
      </c>
      <c r="G116" s="968"/>
      <c r="H116" s="968"/>
    </row>
    <row r="117" spans="1:8" s="1426" customFormat="1" ht="27.75" hidden="1" customHeight="1">
      <c r="A117" s="1460">
        <v>2453</v>
      </c>
      <c r="B117" s="1473" t="s">
        <v>286</v>
      </c>
      <c r="C117" s="1467" t="s">
        <v>219</v>
      </c>
      <c r="D117" s="1468" t="s">
        <v>183</v>
      </c>
      <c r="E117" s="1459" t="s">
        <v>332</v>
      </c>
      <c r="F117" s="968">
        <f t="shared" si="1"/>
        <v>0</v>
      </c>
      <c r="G117" s="968"/>
      <c r="H117" s="968"/>
    </row>
    <row r="118" spans="1:8" s="1426" customFormat="1" ht="27.75" hidden="1" customHeight="1">
      <c r="A118" s="1460">
        <v>2454</v>
      </c>
      <c r="B118" s="1473" t="s">
        <v>286</v>
      </c>
      <c r="C118" s="1467" t="s">
        <v>219</v>
      </c>
      <c r="D118" s="1468" t="s">
        <v>184</v>
      </c>
      <c r="E118" s="1459" t="s">
        <v>334</v>
      </c>
      <c r="F118" s="968">
        <f t="shared" si="1"/>
        <v>0</v>
      </c>
      <c r="G118" s="968"/>
      <c r="H118" s="968"/>
    </row>
    <row r="119" spans="1:8" s="1426" customFormat="1" ht="27.75" hidden="1" customHeight="1">
      <c r="A119" s="1460">
        <v>2455</v>
      </c>
      <c r="B119" s="1473" t="s">
        <v>286</v>
      </c>
      <c r="C119" s="1467" t="s">
        <v>219</v>
      </c>
      <c r="D119" s="1468" t="s">
        <v>219</v>
      </c>
      <c r="E119" s="1459" t="s">
        <v>336</v>
      </c>
      <c r="F119" s="968">
        <f t="shared" si="1"/>
        <v>0</v>
      </c>
      <c r="G119" s="968"/>
      <c r="H119" s="968"/>
    </row>
    <row r="120" spans="1:8" s="1426" customFormat="1" ht="27.75" hidden="1" customHeight="1">
      <c r="A120" s="1460">
        <v>2460</v>
      </c>
      <c r="B120" s="1471" t="s">
        <v>286</v>
      </c>
      <c r="C120" s="1461" t="s">
        <v>224</v>
      </c>
      <c r="D120" s="1462" t="s">
        <v>188</v>
      </c>
      <c r="E120" s="1463" t="s">
        <v>338</v>
      </c>
      <c r="F120" s="968">
        <f t="shared" si="1"/>
        <v>0</v>
      </c>
      <c r="G120" s="968">
        <f>G122</f>
        <v>0</v>
      </c>
      <c r="H120" s="968">
        <f>H122</f>
        <v>0</v>
      </c>
    </row>
    <row r="121" spans="1:8" s="1465" customFormat="1" ht="27.75" hidden="1" customHeight="1">
      <c r="A121" s="1460"/>
      <c r="B121" s="1452"/>
      <c r="C121" s="1461"/>
      <c r="D121" s="1462"/>
      <c r="E121" s="1459" t="s">
        <v>194</v>
      </c>
      <c r="F121" s="1067"/>
      <c r="G121" s="1067"/>
      <c r="H121" s="1067"/>
    </row>
    <row r="122" spans="1:8" s="1426" customFormat="1" ht="27.75" hidden="1" customHeight="1">
      <c r="A122" s="1460">
        <v>2461</v>
      </c>
      <c r="B122" s="1473" t="s">
        <v>286</v>
      </c>
      <c r="C122" s="1467" t="s">
        <v>224</v>
      </c>
      <c r="D122" s="1468" t="s">
        <v>13</v>
      </c>
      <c r="E122" s="1459" t="s">
        <v>341</v>
      </c>
      <c r="F122" s="968">
        <f>G122+H122</f>
        <v>0</v>
      </c>
      <c r="G122" s="968"/>
      <c r="H122" s="968"/>
    </row>
    <row r="123" spans="1:8" s="1426" customFormat="1" ht="27.75" hidden="1" customHeight="1">
      <c r="A123" s="1460">
        <v>2470</v>
      </c>
      <c r="B123" s="1471" t="s">
        <v>286</v>
      </c>
      <c r="C123" s="1461" t="s">
        <v>229</v>
      </c>
      <c r="D123" s="1462" t="s">
        <v>188</v>
      </c>
      <c r="E123" s="1463" t="s">
        <v>342</v>
      </c>
      <c r="F123" s="968">
        <f>G123+H123</f>
        <v>0</v>
      </c>
      <c r="G123" s="968">
        <f>G125+G126+G127+G128</f>
        <v>0</v>
      </c>
      <c r="H123" s="968">
        <f>H125+H126+H127+H128</f>
        <v>0</v>
      </c>
    </row>
    <row r="124" spans="1:8" s="1465" customFormat="1" ht="27.75" hidden="1" customHeight="1">
      <c r="A124" s="1460"/>
      <c r="B124" s="1452"/>
      <c r="C124" s="1461"/>
      <c r="D124" s="1462"/>
      <c r="E124" s="1459" t="s">
        <v>194</v>
      </c>
      <c r="F124" s="1067"/>
      <c r="G124" s="1067"/>
      <c r="H124" s="1067"/>
    </row>
    <row r="125" spans="1:8" s="1426" customFormat="1" ht="27.75" hidden="1" customHeight="1">
      <c r="A125" s="1460">
        <v>2471</v>
      </c>
      <c r="B125" s="1473" t="s">
        <v>286</v>
      </c>
      <c r="C125" s="1467" t="s">
        <v>229</v>
      </c>
      <c r="D125" s="1468" t="s">
        <v>13</v>
      </c>
      <c r="E125" s="1459" t="s">
        <v>344</v>
      </c>
      <c r="F125" s="968">
        <f>G125+H125</f>
        <v>0</v>
      </c>
      <c r="G125" s="968"/>
      <c r="H125" s="968"/>
    </row>
    <row r="126" spans="1:8" s="1426" customFormat="1" ht="27.75" hidden="1" customHeight="1">
      <c r="A126" s="1460">
        <v>2472</v>
      </c>
      <c r="B126" s="1473" t="s">
        <v>286</v>
      </c>
      <c r="C126" s="1467" t="s">
        <v>229</v>
      </c>
      <c r="D126" s="1468" t="s">
        <v>182</v>
      </c>
      <c r="E126" s="1459" t="s">
        <v>345</v>
      </c>
      <c r="F126" s="968">
        <f t="shared" ref="F126:F138" si="2">G126+H126</f>
        <v>0</v>
      </c>
      <c r="G126" s="968"/>
      <c r="H126" s="968"/>
    </row>
    <row r="127" spans="1:8" s="1426" customFormat="1" ht="27.75" hidden="1" customHeight="1">
      <c r="A127" s="1460">
        <v>2473</v>
      </c>
      <c r="B127" s="1473" t="s">
        <v>286</v>
      </c>
      <c r="C127" s="1467" t="s">
        <v>229</v>
      </c>
      <c r="D127" s="1468" t="s">
        <v>183</v>
      </c>
      <c r="E127" s="1459" t="s">
        <v>347</v>
      </c>
      <c r="F127" s="968">
        <f t="shared" si="2"/>
        <v>0</v>
      </c>
      <c r="G127" s="968"/>
      <c r="H127" s="968"/>
    </row>
    <row r="128" spans="1:8" s="1426" customFormat="1" ht="27.75" hidden="1" customHeight="1">
      <c r="A128" s="1460">
        <v>2474</v>
      </c>
      <c r="B128" s="1473" t="s">
        <v>286</v>
      </c>
      <c r="C128" s="1467" t="s">
        <v>229</v>
      </c>
      <c r="D128" s="1468" t="s">
        <v>184</v>
      </c>
      <c r="E128" s="1459" t="s">
        <v>349</v>
      </c>
      <c r="F128" s="968">
        <f t="shared" si="2"/>
        <v>0</v>
      </c>
      <c r="G128" s="968"/>
      <c r="H128" s="968"/>
    </row>
    <row r="129" spans="1:8" s="1426" customFormat="1" ht="27.75" customHeight="1">
      <c r="A129" s="1460">
        <v>2480</v>
      </c>
      <c r="B129" s="1471" t="s">
        <v>286</v>
      </c>
      <c r="C129" s="1461" t="s">
        <v>231</v>
      </c>
      <c r="D129" s="1462" t="s">
        <v>188</v>
      </c>
      <c r="E129" s="1463" t="s">
        <v>351</v>
      </c>
      <c r="F129" s="968">
        <f t="shared" si="2"/>
        <v>0</v>
      </c>
      <c r="G129" s="968">
        <f>G131+G132+G133+G134+G135+G136+G137</f>
        <v>0</v>
      </c>
      <c r="H129" s="968">
        <f>H131+H132+H133+H134+H135+H136+H137</f>
        <v>0</v>
      </c>
    </row>
    <row r="130" spans="1:8" s="1465" customFormat="1" ht="13.5" customHeight="1">
      <c r="A130" s="1460"/>
      <c r="B130" s="1452"/>
      <c r="C130" s="1461"/>
      <c r="D130" s="1462"/>
      <c r="E130" s="1459" t="s">
        <v>194</v>
      </c>
      <c r="F130" s="1067"/>
      <c r="G130" s="1067"/>
      <c r="H130" s="1067"/>
    </row>
    <row r="131" spans="1:8" s="1426" customFormat="1" ht="27.75" hidden="1" customHeight="1">
      <c r="A131" s="1460">
        <v>2481</v>
      </c>
      <c r="B131" s="1473" t="s">
        <v>286</v>
      </c>
      <c r="C131" s="1467" t="s">
        <v>231</v>
      </c>
      <c r="D131" s="1468" t="s">
        <v>13</v>
      </c>
      <c r="E131" s="1459" t="s">
        <v>354</v>
      </c>
      <c r="F131" s="968">
        <f t="shared" si="2"/>
        <v>0</v>
      </c>
      <c r="G131" s="968"/>
      <c r="H131" s="968"/>
    </row>
    <row r="132" spans="1:8" s="1426" customFormat="1" ht="27.75" hidden="1" customHeight="1">
      <c r="A132" s="1460">
        <v>2482</v>
      </c>
      <c r="B132" s="1473" t="s">
        <v>286</v>
      </c>
      <c r="C132" s="1467" t="s">
        <v>231</v>
      </c>
      <c r="D132" s="1468" t="s">
        <v>182</v>
      </c>
      <c r="E132" s="1459" t="s">
        <v>355</v>
      </c>
      <c r="F132" s="968">
        <f t="shared" si="2"/>
        <v>0</v>
      </c>
      <c r="G132" s="968"/>
      <c r="H132" s="968"/>
    </row>
    <row r="133" spans="1:8" s="1426" customFormat="1" ht="27.75" hidden="1" customHeight="1">
      <c r="A133" s="1460">
        <v>2483</v>
      </c>
      <c r="B133" s="1473" t="s">
        <v>286</v>
      </c>
      <c r="C133" s="1467" t="s">
        <v>231</v>
      </c>
      <c r="D133" s="1468" t="s">
        <v>183</v>
      </c>
      <c r="E133" s="1459" t="s">
        <v>357</v>
      </c>
      <c r="F133" s="968">
        <f t="shared" si="2"/>
        <v>0</v>
      </c>
      <c r="G133" s="968"/>
      <c r="H133" s="968"/>
    </row>
    <row r="134" spans="1:8" s="1426" customFormat="1" ht="27.75" hidden="1" customHeight="1">
      <c r="A134" s="1460">
        <v>2484</v>
      </c>
      <c r="B134" s="1473" t="s">
        <v>286</v>
      </c>
      <c r="C134" s="1467" t="s">
        <v>231</v>
      </c>
      <c r="D134" s="1468" t="s">
        <v>184</v>
      </c>
      <c r="E134" s="1459" t="s">
        <v>359</v>
      </c>
      <c r="F134" s="968">
        <f t="shared" si="2"/>
        <v>0</v>
      </c>
      <c r="G134" s="968"/>
      <c r="H134" s="968"/>
    </row>
    <row r="135" spans="1:8" s="1426" customFormat="1" ht="27" customHeight="1">
      <c r="A135" s="1460">
        <v>2485</v>
      </c>
      <c r="B135" s="1473" t="s">
        <v>286</v>
      </c>
      <c r="C135" s="1467" t="s">
        <v>231</v>
      </c>
      <c r="D135" s="1468" t="s">
        <v>219</v>
      </c>
      <c r="E135" s="1459" t="s">
        <v>361</v>
      </c>
      <c r="F135" s="968">
        <f t="shared" si="2"/>
        <v>0</v>
      </c>
      <c r="G135" s="968">
        <f>'[3]transp nax'!F32</f>
        <v>0</v>
      </c>
      <c r="H135" s="968">
        <f>'[3]transp nax'!F150</f>
        <v>0</v>
      </c>
    </row>
    <row r="136" spans="1:8" s="1426" customFormat="1" ht="27.75" hidden="1" customHeight="1">
      <c r="A136" s="1460">
        <v>2486</v>
      </c>
      <c r="B136" s="1473" t="s">
        <v>286</v>
      </c>
      <c r="C136" s="1467" t="s">
        <v>231</v>
      </c>
      <c r="D136" s="1468" t="s">
        <v>224</v>
      </c>
      <c r="E136" s="1459" t="s">
        <v>363</v>
      </c>
      <c r="F136" s="968">
        <f t="shared" si="2"/>
        <v>0</v>
      </c>
      <c r="G136" s="968"/>
      <c r="H136" s="968"/>
    </row>
    <row r="137" spans="1:8" s="1426" customFormat="1" ht="27.75" hidden="1" customHeight="1">
      <c r="A137" s="1460">
        <v>2487</v>
      </c>
      <c r="B137" s="1473" t="s">
        <v>286</v>
      </c>
      <c r="C137" s="1467" t="s">
        <v>231</v>
      </c>
      <c r="D137" s="1468" t="s">
        <v>229</v>
      </c>
      <c r="E137" s="1459" t="s">
        <v>365</v>
      </c>
      <c r="F137" s="968">
        <f t="shared" si="2"/>
        <v>0</v>
      </c>
      <c r="G137" s="968">
        <f>'[3]ajl nax'!F32</f>
        <v>0</v>
      </c>
      <c r="H137" s="968">
        <f>'[3]ajl nax'!F150</f>
        <v>0</v>
      </c>
    </row>
    <row r="138" spans="1:8" s="1426" customFormat="1" ht="27" customHeight="1">
      <c r="A138" s="1460">
        <v>2490</v>
      </c>
      <c r="B138" s="1471" t="s">
        <v>286</v>
      </c>
      <c r="C138" s="1461" t="s">
        <v>367</v>
      </c>
      <c r="D138" s="1462" t="s">
        <v>188</v>
      </c>
      <c r="E138" s="1463" t="s">
        <v>368</v>
      </c>
      <c r="F138" s="968">
        <f t="shared" si="2"/>
        <v>-300000</v>
      </c>
      <c r="G138" s="968">
        <f>G140</f>
        <v>0</v>
      </c>
      <c r="H138" s="968">
        <f>H140</f>
        <v>-300000</v>
      </c>
    </row>
    <row r="139" spans="1:8" s="1465" customFormat="1" ht="12.75" customHeight="1">
      <c r="A139" s="1460"/>
      <c r="B139" s="1452"/>
      <c r="C139" s="1461"/>
      <c r="D139" s="1462"/>
      <c r="E139" s="1459" t="s">
        <v>194</v>
      </c>
      <c r="F139" s="1067"/>
      <c r="G139" s="1067"/>
      <c r="H139" s="1067"/>
    </row>
    <row r="140" spans="1:8" s="1426" customFormat="1" ht="27">
      <c r="A140" s="1460">
        <v>2491</v>
      </c>
      <c r="B140" s="1473" t="s">
        <v>286</v>
      </c>
      <c r="C140" s="1467" t="s">
        <v>367</v>
      </c>
      <c r="D140" s="1468" t="s">
        <v>13</v>
      </c>
      <c r="E140" s="1459" t="s">
        <v>368</v>
      </c>
      <c r="F140" s="968">
        <f>G140+H140</f>
        <v>-300000</v>
      </c>
      <c r="G140" s="968">
        <f>'[3]tntes harab'!F35</f>
        <v>0</v>
      </c>
      <c r="H140" s="968">
        <f>'[3]tntes harab'!F153</f>
        <v>-300000</v>
      </c>
    </row>
    <row r="141" spans="1:8" s="1456" customFormat="1" ht="49.5" customHeight="1">
      <c r="A141" s="965">
        <v>2500</v>
      </c>
      <c r="B141" s="1471" t="s">
        <v>371</v>
      </c>
      <c r="C141" s="1461" t="s">
        <v>188</v>
      </c>
      <c r="D141" s="1462" t="s">
        <v>188</v>
      </c>
      <c r="E141" s="1472" t="s">
        <v>681</v>
      </c>
      <c r="F141" s="1395">
        <f>G141+H141</f>
        <v>126576.1</v>
      </c>
      <c r="G141" s="1395">
        <f>G143+G146+G149+G152+G155+G158</f>
        <v>102576.1</v>
      </c>
      <c r="H141" s="1395">
        <f>H143+H146+H149+H152+H155+H158</f>
        <v>24000</v>
      </c>
    </row>
    <row r="142" spans="1:8" s="1426" customFormat="1" ht="13.5" customHeight="1">
      <c r="A142" s="1458"/>
      <c r="B142" s="1452"/>
      <c r="C142" s="1453"/>
      <c r="D142" s="1454"/>
      <c r="E142" s="1459" t="s">
        <v>191</v>
      </c>
      <c r="F142" s="973"/>
      <c r="G142" s="973"/>
      <c r="H142" s="973"/>
    </row>
    <row r="143" spans="1:8" s="1426" customFormat="1" ht="12" customHeight="1">
      <c r="A143" s="1460">
        <v>2510</v>
      </c>
      <c r="B143" s="1471" t="s">
        <v>371</v>
      </c>
      <c r="C143" s="1461" t="s">
        <v>13</v>
      </c>
      <c r="D143" s="1462" t="s">
        <v>188</v>
      </c>
      <c r="E143" s="1463" t="s">
        <v>375</v>
      </c>
      <c r="F143" s="968">
        <f>G143+H143</f>
        <v>100937.1</v>
      </c>
      <c r="G143" s="968">
        <f>G145</f>
        <v>91937.1</v>
      </c>
      <c r="H143" s="968">
        <f>H145</f>
        <v>9000</v>
      </c>
    </row>
    <row r="144" spans="1:8" s="1465" customFormat="1" ht="15" customHeight="1">
      <c r="A144" s="1460"/>
      <c r="B144" s="1452"/>
      <c r="C144" s="1461"/>
      <c r="D144" s="1462"/>
      <c r="E144" s="1459" t="s">
        <v>194</v>
      </c>
      <c r="F144" s="1067"/>
      <c r="G144" s="1067"/>
      <c r="H144" s="1067"/>
    </row>
    <row r="145" spans="1:8" s="1426" customFormat="1" ht="14.25" customHeight="1">
      <c r="A145" s="1460">
        <v>2511</v>
      </c>
      <c r="B145" s="1473" t="s">
        <v>371</v>
      </c>
      <c r="C145" s="1467" t="s">
        <v>13</v>
      </c>
      <c r="D145" s="1468" t="s">
        <v>13</v>
      </c>
      <c r="E145" s="1459" t="s">
        <v>375</v>
      </c>
      <c r="F145" s="968">
        <f>G145+H145</f>
        <v>100937.1</v>
      </c>
      <c r="G145" s="968">
        <f>[3]axb!F32</f>
        <v>91937.1</v>
      </c>
      <c r="H145" s="968">
        <f>[3]axb!F150</f>
        <v>9000</v>
      </c>
    </row>
    <row r="146" spans="1:8" s="1426" customFormat="1" ht="17.25" hidden="1">
      <c r="A146" s="1460">
        <v>2520</v>
      </c>
      <c r="B146" s="1471" t="s">
        <v>371</v>
      </c>
      <c r="C146" s="1461" t="s">
        <v>182</v>
      </c>
      <c r="D146" s="1462" t="s">
        <v>188</v>
      </c>
      <c r="E146" s="1463" t="s">
        <v>377</v>
      </c>
      <c r="F146" s="968">
        <f>G146+H146</f>
        <v>0</v>
      </c>
      <c r="G146" s="968">
        <f>G147</f>
        <v>0</v>
      </c>
      <c r="H146" s="968">
        <f>H147</f>
        <v>0</v>
      </c>
    </row>
    <row r="147" spans="1:8" s="1465" customFormat="1" ht="15" hidden="1" customHeight="1">
      <c r="A147" s="1460"/>
      <c r="B147" s="1452"/>
      <c r="C147" s="1461"/>
      <c r="D147" s="1462"/>
      <c r="E147" s="1459" t="s">
        <v>194</v>
      </c>
      <c r="F147" s="1067"/>
      <c r="G147" s="1067"/>
      <c r="H147" s="1067"/>
    </row>
    <row r="148" spans="1:8" s="1426" customFormat="1" ht="17.25" hidden="1">
      <c r="A148" s="1460">
        <v>2521</v>
      </c>
      <c r="B148" s="1473" t="s">
        <v>371</v>
      </c>
      <c r="C148" s="1467" t="s">
        <v>182</v>
      </c>
      <c r="D148" s="1468" t="s">
        <v>13</v>
      </c>
      <c r="E148" s="1459" t="s">
        <v>380</v>
      </c>
      <c r="F148" s="968">
        <f>G148+H148</f>
        <v>0</v>
      </c>
      <c r="G148" s="968"/>
      <c r="H148" s="968"/>
    </row>
    <row r="149" spans="1:8" s="1426" customFormat="1" ht="17.25" hidden="1">
      <c r="A149" s="1460">
        <v>2530</v>
      </c>
      <c r="B149" s="1471" t="s">
        <v>371</v>
      </c>
      <c r="C149" s="1461" t="s">
        <v>183</v>
      </c>
      <c r="D149" s="1462" t="s">
        <v>188</v>
      </c>
      <c r="E149" s="1463" t="s">
        <v>381</v>
      </c>
      <c r="F149" s="968">
        <f>G149+H149</f>
        <v>0</v>
      </c>
      <c r="G149" s="968">
        <f>G151</f>
        <v>0</v>
      </c>
      <c r="H149" s="968">
        <f>H151</f>
        <v>0</v>
      </c>
    </row>
    <row r="150" spans="1:8" s="1465" customFormat="1" ht="15" hidden="1" customHeight="1">
      <c r="A150" s="1460"/>
      <c r="B150" s="1452"/>
      <c r="C150" s="1461"/>
      <c r="D150" s="1462"/>
      <c r="E150" s="1459" t="s">
        <v>194</v>
      </c>
      <c r="F150" s="1067"/>
      <c r="G150" s="1067"/>
      <c r="H150" s="1067"/>
    </row>
    <row r="151" spans="1:8" s="1426" customFormat="1" ht="17.25" hidden="1">
      <c r="A151" s="1460">
        <v>2531</v>
      </c>
      <c r="B151" s="1473" t="s">
        <v>371</v>
      </c>
      <c r="C151" s="1467" t="s">
        <v>183</v>
      </c>
      <c r="D151" s="1468" t="s">
        <v>13</v>
      </c>
      <c r="E151" s="1459" t="s">
        <v>381</v>
      </c>
      <c r="F151" s="968">
        <f>G151+H151</f>
        <v>0</v>
      </c>
      <c r="G151" s="968"/>
      <c r="H151" s="968"/>
    </row>
    <row r="152" spans="1:8" s="1426" customFormat="1" ht="27" hidden="1">
      <c r="A152" s="1460">
        <v>2540</v>
      </c>
      <c r="B152" s="1471" t="s">
        <v>371</v>
      </c>
      <c r="C152" s="1461" t="s">
        <v>184</v>
      </c>
      <c r="D152" s="1462" t="s">
        <v>188</v>
      </c>
      <c r="E152" s="1463" t="s">
        <v>384</v>
      </c>
      <c r="F152" s="968">
        <f>G152+H152</f>
        <v>0</v>
      </c>
      <c r="G152" s="968">
        <f>G154</f>
        <v>0</v>
      </c>
      <c r="H152" s="968">
        <f>H154</f>
        <v>0</v>
      </c>
    </row>
    <row r="153" spans="1:8" s="1465" customFormat="1" ht="15" hidden="1" customHeight="1">
      <c r="A153" s="1460"/>
      <c r="B153" s="1452"/>
      <c r="C153" s="1461"/>
      <c r="D153" s="1462"/>
      <c r="E153" s="1459" t="s">
        <v>194</v>
      </c>
      <c r="F153" s="1067"/>
      <c r="G153" s="1067"/>
      <c r="H153" s="1067"/>
    </row>
    <row r="154" spans="1:8" s="1426" customFormat="1" ht="27" hidden="1">
      <c r="A154" s="1460">
        <v>2541</v>
      </c>
      <c r="B154" s="1473" t="s">
        <v>371</v>
      </c>
      <c r="C154" s="1467" t="s">
        <v>184</v>
      </c>
      <c r="D154" s="1468" t="s">
        <v>13</v>
      </c>
      <c r="E154" s="1459" t="s">
        <v>384</v>
      </c>
      <c r="F154" s="968">
        <f>G154+H154</f>
        <v>0</v>
      </c>
      <c r="G154" s="968"/>
      <c r="H154" s="968"/>
    </row>
    <row r="155" spans="1:8" s="1426" customFormat="1" ht="27" hidden="1">
      <c r="A155" s="1460">
        <v>2550</v>
      </c>
      <c r="B155" s="1471" t="s">
        <v>371</v>
      </c>
      <c r="C155" s="1461" t="s">
        <v>219</v>
      </c>
      <c r="D155" s="1462" t="s">
        <v>188</v>
      </c>
      <c r="E155" s="1463" t="s">
        <v>387</v>
      </c>
      <c r="F155" s="968">
        <f>G155+H155</f>
        <v>0</v>
      </c>
      <c r="G155" s="968">
        <f>G157</f>
        <v>0</v>
      </c>
      <c r="H155" s="968">
        <f>H157</f>
        <v>0</v>
      </c>
    </row>
    <row r="156" spans="1:8" s="1465" customFormat="1" ht="15" hidden="1" customHeight="1">
      <c r="A156" s="1460"/>
      <c r="B156" s="1452"/>
      <c r="C156" s="1461"/>
      <c r="D156" s="1462"/>
      <c r="E156" s="1459" t="s">
        <v>194</v>
      </c>
      <c r="F156" s="1067"/>
      <c r="G156" s="1067"/>
      <c r="H156" s="1067"/>
    </row>
    <row r="157" spans="1:8" s="1426" customFormat="1" ht="27" hidden="1">
      <c r="A157" s="1460">
        <v>2551</v>
      </c>
      <c r="B157" s="1473" t="s">
        <v>371</v>
      </c>
      <c r="C157" s="1467" t="s">
        <v>219</v>
      </c>
      <c r="D157" s="1468" t="s">
        <v>13</v>
      </c>
      <c r="E157" s="1459" t="s">
        <v>387</v>
      </c>
      <c r="F157" s="968">
        <f>G157+H157</f>
        <v>0</v>
      </c>
      <c r="G157" s="968"/>
      <c r="H157" s="968"/>
    </row>
    <row r="158" spans="1:8" s="1426" customFormat="1" ht="27">
      <c r="A158" s="1460">
        <v>2560</v>
      </c>
      <c r="B158" s="1471" t="s">
        <v>371</v>
      </c>
      <c r="C158" s="1461" t="s">
        <v>224</v>
      </c>
      <c r="D158" s="1462" t="s">
        <v>188</v>
      </c>
      <c r="E158" s="1463" t="s">
        <v>390</v>
      </c>
      <c r="F158" s="968">
        <f>G158+H158</f>
        <v>25639</v>
      </c>
      <c r="G158" s="968">
        <f>G160</f>
        <v>10639</v>
      </c>
      <c r="H158" s="968">
        <f>H160</f>
        <v>15000</v>
      </c>
    </row>
    <row r="159" spans="1:8" s="1465" customFormat="1" ht="15" customHeight="1">
      <c r="A159" s="1460"/>
      <c r="B159" s="1452"/>
      <c r="C159" s="1461"/>
      <c r="D159" s="1462"/>
      <c r="E159" s="1459" t="s">
        <v>194</v>
      </c>
      <c r="F159" s="1067"/>
      <c r="G159" s="1067"/>
      <c r="H159" s="1067"/>
    </row>
    <row r="160" spans="1:8" s="1426" customFormat="1" ht="27">
      <c r="A160" s="1460">
        <v>2561</v>
      </c>
      <c r="B160" s="1473" t="s">
        <v>371</v>
      </c>
      <c r="C160" s="1467" t="s">
        <v>224</v>
      </c>
      <c r="D160" s="1468" t="s">
        <v>13</v>
      </c>
      <c r="E160" s="1459" t="s">
        <v>390</v>
      </c>
      <c r="F160" s="968">
        <f>G160+H160</f>
        <v>25639</v>
      </c>
      <c r="G160" s="968">
        <f>'[3]srgaka mig'!F32</f>
        <v>10639</v>
      </c>
      <c r="H160" s="968">
        <f>'[3]srgaka mig'!F150</f>
        <v>15000</v>
      </c>
    </row>
    <row r="161" spans="1:8" s="1456" customFormat="1" ht="76.5">
      <c r="A161" s="965">
        <v>2600</v>
      </c>
      <c r="B161" s="1471" t="s">
        <v>393</v>
      </c>
      <c r="C161" s="1461" t="s">
        <v>188</v>
      </c>
      <c r="D161" s="1462" t="s">
        <v>188</v>
      </c>
      <c r="E161" s="1472" t="s">
        <v>682</v>
      </c>
      <c r="F161" s="1395">
        <f>G161+H161</f>
        <v>572835.88</v>
      </c>
      <c r="G161" s="1395">
        <f>G163+G166+G169+G172+G175+G178</f>
        <v>57920.7</v>
      </c>
      <c r="H161" s="1395">
        <f>H163+H166+H169+H172+H175+H178</f>
        <v>514915.18</v>
      </c>
    </row>
    <row r="162" spans="1:8" s="1426" customFormat="1" ht="13.5" customHeight="1">
      <c r="A162" s="1458"/>
      <c r="B162" s="1452"/>
      <c r="C162" s="1453"/>
      <c r="D162" s="1454"/>
      <c r="E162" s="1459" t="s">
        <v>191</v>
      </c>
      <c r="F162" s="973"/>
      <c r="G162" s="973"/>
      <c r="H162" s="973"/>
    </row>
    <row r="163" spans="1:8" s="1426" customFormat="1" ht="17.25">
      <c r="A163" s="1460">
        <v>2610</v>
      </c>
      <c r="B163" s="1471" t="s">
        <v>393</v>
      </c>
      <c r="C163" s="1461" t="s">
        <v>13</v>
      </c>
      <c r="D163" s="1462" t="s">
        <v>188</v>
      </c>
      <c r="E163" s="1463" t="s">
        <v>397</v>
      </c>
      <c r="F163" s="968">
        <f>G163+H163</f>
        <v>304658.38</v>
      </c>
      <c r="G163" s="968">
        <f>G165</f>
        <v>33527.199999999997</v>
      </c>
      <c r="H163" s="968">
        <f>H165</f>
        <v>271131.18</v>
      </c>
    </row>
    <row r="164" spans="1:8" s="1465" customFormat="1" ht="12.75" customHeight="1">
      <c r="A164" s="1460"/>
      <c r="B164" s="1452"/>
      <c r="C164" s="1461"/>
      <c r="D164" s="1462"/>
      <c r="E164" s="1459" t="s">
        <v>194</v>
      </c>
      <c r="F164" s="1067"/>
      <c r="G164" s="1067"/>
      <c r="H164" s="1067"/>
    </row>
    <row r="165" spans="1:8" s="1426" customFormat="1" ht="15" customHeight="1">
      <c r="A165" s="1460">
        <v>2611</v>
      </c>
      <c r="B165" s="1473" t="s">
        <v>393</v>
      </c>
      <c r="C165" s="1467" t="s">
        <v>13</v>
      </c>
      <c r="D165" s="1468" t="s">
        <v>13</v>
      </c>
      <c r="E165" s="1459" t="s">
        <v>399</v>
      </c>
      <c r="F165" s="968">
        <f>G165+H165</f>
        <v>304658.38</v>
      </c>
      <c r="G165" s="968">
        <f>'[3]bnak shin'!F32</f>
        <v>33527.199999999997</v>
      </c>
      <c r="H165" s="968">
        <f>'[3]bnak shin'!F150</f>
        <v>271131.18</v>
      </c>
    </row>
    <row r="166" spans="1:8" s="1426" customFormat="1" ht="0.75" hidden="1" customHeight="1">
      <c r="A166" s="1460">
        <v>2620</v>
      </c>
      <c r="B166" s="1471" t="s">
        <v>393</v>
      </c>
      <c r="C166" s="1461" t="s">
        <v>182</v>
      </c>
      <c r="D166" s="1462" t="s">
        <v>188</v>
      </c>
      <c r="E166" s="1463" t="s">
        <v>400</v>
      </c>
      <c r="F166" s="968">
        <f>G166+H166</f>
        <v>0</v>
      </c>
      <c r="G166" s="968">
        <f>G168</f>
        <v>0</v>
      </c>
      <c r="H166" s="968">
        <f>H168</f>
        <v>0</v>
      </c>
    </row>
    <row r="167" spans="1:8" s="1465" customFormat="1" ht="15" hidden="1" customHeight="1">
      <c r="A167" s="1460" t="s">
        <v>683</v>
      </c>
      <c r="B167" s="1452"/>
      <c r="C167" s="1461"/>
      <c r="D167" s="1462"/>
      <c r="E167" s="1459" t="s">
        <v>194</v>
      </c>
      <c r="F167" s="1067"/>
      <c r="G167" s="1067"/>
      <c r="H167" s="1067"/>
    </row>
    <row r="168" spans="1:8" s="1426" customFormat="1" ht="17.25" hidden="1">
      <c r="A168" s="1460">
        <v>2621</v>
      </c>
      <c r="B168" s="1473" t="s">
        <v>393</v>
      </c>
      <c r="C168" s="1467" t="s">
        <v>182</v>
      </c>
      <c r="D168" s="1468" t="s">
        <v>13</v>
      </c>
      <c r="E168" s="1459" t="s">
        <v>400</v>
      </c>
      <c r="F168" s="968">
        <f>G168+H168</f>
        <v>0</v>
      </c>
      <c r="G168" s="968"/>
      <c r="H168" s="968"/>
    </row>
    <row r="169" spans="1:8" s="1426" customFormat="1" ht="17.25">
      <c r="A169" s="1460">
        <v>2630</v>
      </c>
      <c r="B169" s="1471" t="s">
        <v>393</v>
      </c>
      <c r="C169" s="1461" t="s">
        <v>183</v>
      </c>
      <c r="D169" s="1462" t="s">
        <v>188</v>
      </c>
      <c r="E169" s="1463" t="s">
        <v>403</v>
      </c>
      <c r="F169" s="968">
        <f>G169+H169</f>
        <v>244684</v>
      </c>
      <c r="G169" s="968">
        <f>G171</f>
        <v>900</v>
      </c>
      <c r="H169" s="968">
        <f>H171</f>
        <v>243784</v>
      </c>
    </row>
    <row r="170" spans="1:8" s="1465" customFormat="1" ht="15" customHeight="1">
      <c r="A170" s="1460"/>
      <c r="B170" s="1452"/>
      <c r="C170" s="1461"/>
      <c r="D170" s="1462"/>
      <c r="E170" s="1459" t="s">
        <v>194</v>
      </c>
      <c r="F170" s="1067"/>
      <c r="G170" s="1067"/>
      <c r="H170" s="1067"/>
    </row>
    <row r="171" spans="1:8" s="1426" customFormat="1" ht="17.25">
      <c r="A171" s="1460">
        <v>2631</v>
      </c>
      <c r="B171" s="1473" t="s">
        <v>393</v>
      </c>
      <c r="C171" s="1467" t="s">
        <v>183</v>
      </c>
      <c r="D171" s="1468" t="s">
        <v>13</v>
      </c>
      <c r="E171" s="1459" t="s">
        <v>406</v>
      </c>
      <c r="F171" s="968">
        <f>G171+H171</f>
        <v>244684</v>
      </c>
      <c r="G171" s="968">
        <f>[3]jramatakararum!F32</f>
        <v>900</v>
      </c>
      <c r="H171" s="968">
        <f>[3]jramatakararum!F150</f>
        <v>243784</v>
      </c>
    </row>
    <row r="172" spans="1:8" s="1426" customFormat="1" ht="15" customHeight="1">
      <c r="A172" s="1460">
        <v>2640</v>
      </c>
      <c r="B172" s="1471" t="s">
        <v>393</v>
      </c>
      <c r="C172" s="1461" t="s">
        <v>184</v>
      </c>
      <c r="D172" s="1462" t="s">
        <v>188</v>
      </c>
      <c r="E172" s="1463" t="s">
        <v>407</v>
      </c>
      <c r="F172" s="973">
        <f>G172+H172</f>
        <v>23493.5</v>
      </c>
      <c r="G172" s="973">
        <f>G174</f>
        <v>23493.5</v>
      </c>
      <c r="H172" s="968">
        <f>H174</f>
        <v>0</v>
      </c>
    </row>
    <row r="173" spans="1:8" s="1465" customFormat="1" ht="12.75" customHeight="1">
      <c r="A173" s="1460"/>
      <c r="B173" s="1452"/>
      <c r="C173" s="1461"/>
      <c r="D173" s="1462"/>
      <c r="E173" s="1459" t="s">
        <v>194</v>
      </c>
      <c r="F173" s="1464"/>
      <c r="G173" s="1464"/>
      <c r="H173" s="1067"/>
    </row>
    <row r="174" spans="1:8" s="1426" customFormat="1" ht="14.25" customHeight="1">
      <c r="A174" s="1460">
        <v>2641</v>
      </c>
      <c r="B174" s="1473" t="s">
        <v>393</v>
      </c>
      <c r="C174" s="1467" t="s">
        <v>184</v>
      </c>
      <c r="D174" s="1468" t="s">
        <v>13</v>
      </c>
      <c r="E174" s="1459" t="s">
        <v>410</v>
      </c>
      <c r="F174" s="968">
        <f>G174+H174</f>
        <v>23493.5</v>
      </c>
      <c r="G174" s="968">
        <f>[3]lusav!F32</f>
        <v>23493.5</v>
      </c>
      <c r="H174" s="968">
        <f>[3]lusav!F150</f>
        <v>0</v>
      </c>
    </row>
    <row r="175" spans="1:8" s="1426" customFormat="1" ht="40.5" hidden="1">
      <c r="A175" s="1460">
        <v>2650</v>
      </c>
      <c r="B175" s="1471" t="s">
        <v>393</v>
      </c>
      <c r="C175" s="1461" t="s">
        <v>219</v>
      </c>
      <c r="D175" s="1462" t="s">
        <v>188</v>
      </c>
      <c r="E175" s="1463" t="s">
        <v>411</v>
      </c>
      <c r="F175" s="973">
        <f>G175+H175</f>
        <v>0</v>
      </c>
      <c r="G175" s="973">
        <f>G177</f>
        <v>0</v>
      </c>
      <c r="H175" s="973">
        <f>H177</f>
        <v>0</v>
      </c>
    </row>
    <row r="176" spans="1:8" s="1465" customFormat="1" ht="15" hidden="1" customHeight="1">
      <c r="A176" s="1460"/>
      <c r="B176" s="1452"/>
      <c r="C176" s="1461"/>
      <c r="D176" s="1462"/>
      <c r="E176" s="1459" t="s">
        <v>194</v>
      </c>
      <c r="F176" s="1464"/>
      <c r="G176" s="1464"/>
      <c r="H176" s="1464"/>
    </row>
    <row r="177" spans="1:8" s="1426" customFormat="1" ht="40.5" hidden="1">
      <c r="A177" s="1460">
        <v>2651</v>
      </c>
      <c r="B177" s="1473" t="s">
        <v>393</v>
      </c>
      <c r="C177" s="1467" t="s">
        <v>219</v>
      </c>
      <c r="D177" s="1468" t="s">
        <v>13</v>
      </c>
      <c r="E177" s="1459" t="s">
        <v>411</v>
      </c>
      <c r="F177" s="973">
        <f>G177+H177</f>
        <v>0</v>
      </c>
      <c r="G177" s="973"/>
      <c r="H177" s="973"/>
    </row>
    <row r="178" spans="1:8" s="1426" customFormat="1" ht="27" hidden="1">
      <c r="A178" s="1460">
        <v>2660</v>
      </c>
      <c r="B178" s="1471" t="s">
        <v>393</v>
      </c>
      <c r="C178" s="1461" t="s">
        <v>224</v>
      </c>
      <c r="D178" s="1462" t="s">
        <v>188</v>
      </c>
      <c r="E178" s="1463" t="s">
        <v>414</v>
      </c>
      <c r="F178" s="973">
        <f>G178+H178</f>
        <v>0</v>
      </c>
      <c r="G178" s="973">
        <f>G180</f>
        <v>0</v>
      </c>
      <c r="H178" s="973">
        <f>H180</f>
        <v>0</v>
      </c>
    </row>
    <row r="179" spans="1:8" s="1465" customFormat="1" ht="15" hidden="1" customHeight="1">
      <c r="A179" s="1460"/>
      <c r="B179" s="1452"/>
      <c r="C179" s="1461"/>
      <c r="D179" s="1462"/>
      <c r="E179" s="1459" t="s">
        <v>194</v>
      </c>
      <c r="F179" s="1464"/>
      <c r="G179" s="1464"/>
      <c r="H179" s="1464"/>
    </row>
    <row r="180" spans="1:8" s="1426" customFormat="1" ht="27" hidden="1">
      <c r="A180" s="1460">
        <v>2661</v>
      </c>
      <c r="B180" s="1473" t="s">
        <v>393</v>
      </c>
      <c r="C180" s="1467" t="s">
        <v>224</v>
      </c>
      <c r="D180" s="1468" t="s">
        <v>13</v>
      </c>
      <c r="E180" s="1459" t="s">
        <v>414</v>
      </c>
      <c r="F180" s="973">
        <f>G180+H180</f>
        <v>0</v>
      </c>
      <c r="G180" s="973"/>
      <c r="H180" s="973"/>
    </row>
    <row r="181" spans="1:8" s="1456" customFormat="1" ht="40.5" hidden="1">
      <c r="A181" s="965">
        <v>2700</v>
      </c>
      <c r="B181" s="1471" t="s">
        <v>417</v>
      </c>
      <c r="C181" s="1461" t="s">
        <v>188</v>
      </c>
      <c r="D181" s="1462" t="s">
        <v>188</v>
      </c>
      <c r="E181" s="1474" t="s">
        <v>418</v>
      </c>
      <c r="F181" s="1411">
        <f>G181+H181</f>
        <v>0</v>
      </c>
      <c r="G181" s="1411">
        <f>G183+G188+G194+G200+G203+G206</f>
        <v>0</v>
      </c>
      <c r="H181" s="1411">
        <f>H183+H188+H194+H200+H203+H206</f>
        <v>0</v>
      </c>
    </row>
    <row r="182" spans="1:8" s="1426" customFormat="1" ht="13.5" hidden="1" customHeight="1">
      <c r="A182" s="1458"/>
      <c r="B182" s="1452"/>
      <c r="C182" s="1453"/>
      <c r="D182" s="1454"/>
      <c r="E182" s="1459" t="s">
        <v>191</v>
      </c>
      <c r="F182" s="973"/>
      <c r="G182" s="973"/>
      <c r="H182" s="973"/>
    </row>
    <row r="183" spans="1:8" s="1426" customFormat="1" ht="27" hidden="1">
      <c r="A183" s="1460">
        <v>2710</v>
      </c>
      <c r="B183" s="1471" t="s">
        <v>417</v>
      </c>
      <c r="C183" s="1461" t="s">
        <v>13</v>
      </c>
      <c r="D183" s="1462" t="s">
        <v>188</v>
      </c>
      <c r="E183" s="1463" t="s">
        <v>421</v>
      </c>
      <c r="F183" s="973">
        <f>G183+H183</f>
        <v>0</v>
      </c>
      <c r="G183" s="973">
        <f>G185+G186+G187</f>
        <v>0</v>
      </c>
      <c r="H183" s="973">
        <f>H185+H186+H187</f>
        <v>0</v>
      </c>
    </row>
    <row r="184" spans="1:8" s="1465" customFormat="1" ht="15" hidden="1" customHeight="1">
      <c r="A184" s="1460"/>
      <c r="B184" s="1452"/>
      <c r="C184" s="1461"/>
      <c r="D184" s="1462"/>
      <c r="E184" s="1459" t="s">
        <v>194</v>
      </c>
      <c r="F184" s="1464"/>
      <c r="G184" s="1464"/>
      <c r="H184" s="1464"/>
    </row>
    <row r="185" spans="1:8" s="1426" customFormat="1" ht="17.25" hidden="1">
      <c r="A185" s="1460">
        <v>2711</v>
      </c>
      <c r="B185" s="1473" t="s">
        <v>417</v>
      </c>
      <c r="C185" s="1467" t="s">
        <v>13</v>
      </c>
      <c r="D185" s="1468" t="s">
        <v>13</v>
      </c>
      <c r="E185" s="1459" t="s">
        <v>423</v>
      </c>
      <c r="F185" s="973"/>
      <c r="G185" s="973"/>
      <c r="H185" s="973"/>
    </row>
    <row r="186" spans="1:8" s="1426" customFormat="1" ht="17.25" hidden="1">
      <c r="A186" s="1460">
        <v>2712</v>
      </c>
      <c r="B186" s="1473" t="s">
        <v>417</v>
      </c>
      <c r="C186" s="1467" t="s">
        <v>13</v>
      </c>
      <c r="D186" s="1468" t="s">
        <v>182</v>
      </c>
      <c r="E186" s="1459" t="s">
        <v>424</v>
      </c>
      <c r="F186" s="973"/>
      <c r="G186" s="973"/>
      <c r="H186" s="973"/>
    </row>
    <row r="187" spans="1:8" s="1426" customFormat="1" ht="17.25" hidden="1">
      <c r="A187" s="1460">
        <v>2713</v>
      </c>
      <c r="B187" s="1473" t="s">
        <v>417</v>
      </c>
      <c r="C187" s="1467" t="s">
        <v>13</v>
      </c>
      <c r="D187" s="1468" t="s">
        <v>183</v>
      </c>
      <c r="E187" s="1459" t="s">
        <v>426</v>
      </c>
      <c r="F187" s="973"/>
      <c r="G187" s="973"/>
      <c r="H187" s="973"/>
    </row>
    <row r="188" spans="1:8" s="1426" customFormat="1" ht="17.25" hidden="1">
      <c r="A188" s="1460">
        <v>2720</v>
      </c>
      <c r="B188" s="1471" t="s">
        <v>417</v>
      </c>
      <c r="C188" s="1461" t="s">
        <v>182</v>
      </c>
      <c r="D188" s="1462" t="s">
        <v>188</v>
      </c>
      <c r="E188" s="1463" t="s">
        <v>428</v>
      </c>
      <c r="F188" s="973">
        <f>G188+H188</f>
        <v>0</v>
      </c>
      <c r="G188" s="973">
        <f>G190+G191+G192+G193</f>
        <v>0</v>
      </c>
      <c r="H188" s="973">
        <f>H190+H191+H192+H193</f>
        <v>0</v>
      </c>
    </row>
    <row r="189" spans="1:8" s="1465" customFormat="1" ht="15" hidden="1" customHeight="1">
      <c r="A189" s="1460"/>
      <c r="B189" s="1452"/>
      <c r="C189" s="1461"/>
      <c r="D189" s="1462"/>
      <c r="E189" s="1459" t="s">
        <v>194</v>
      </c>
      <c r="F189" s="1464"/>
      <c r="G189" s="1464"/>
      <c r="H189" s="1464"/>
    </row>
    <row r="190" spans="1:8" s="1426" customFormat="1" ht="17.25" hidden="1">
      <c r="A190" s="1460">
        <v>2721</v>
      </c>
      <c r="B190" s="1473" t="s">
        <v>417</v>
      </c>
      <c r="C190" s="1467" t="s">
        <v>182</v>
      </c>
      <c r="D190" s="1468" t="s">
        <v>13</v>
      </c>
      <c r="E190" s="1459" t="s">
        <v>431</v>
      </c>
      <c r="F190" s="973">
        <f>G190+H190</f>
        <v>0</v>
      </c>
      <c r="G190" s="973"/>
      <c r="H190" s="973"/>
    </row>
    <row r="191" spans="1:8" s="1426" customFormat="1" ht="17.25" hidden="1">
      <c r="A191" s="1460">
        <v>2722</v>
      </c>
      <c r="B191" s="1473" t="s">
        <v>417</v>
      </c>
      <c r="C191" s="1467" t="s">
        <v>182</v>
      </c>
      <c r="D191" s="1468" t="s">
        <v>182</v>
      </c>
      <c r="E191" s="1459" t="s">
        <v>432</v>
      </c>
      <c r="F191" s="973">
        <f>G191+H191</f>
        <v>0</v>
      </c>
      <c r="G191" s="973"/>
      <c r="H191" s="973"/>
    </row>
    <row r="192" spans="1:8" s="1426" customFormat="1" ht="17.25" hidden="1">
      <c r="A192" s="1460">
        <v>2723</v>
      </c>
      <c r="B192" s="1473" t="s">
        <v>417</v>
      </c>
      <c r="C192" s="1467" t="s">
        <v>182</v>
      </c>
      <c r="D192" s="1468" t="s">
        <v>183</v>
      </c>
      <c r="E192" s="1459" t="s">
        <v>434</v>
      </c>
      <c r="F192" s="973">
        <f>G192+H192</f>
        <v>0</v>
      </c>
      <c r="G192" s="973"/>
      <c r="H192" s="973"/>
    </row>
    <row r="193" spans="1:8" s="1426" customFormat="1" ht="17.25" hidden="1">
      <c r="A193" s="1460">
        <v>2724</v>
      </c>
      <c r="B193" s="1473" t="s">
        <v>417</v>
      </c>
      <c r="C193" s="1467" t="s">
        <v>182</v>
      </c>
      <c r="D193" s="1468" t="s">
        <v>184</v>
      </c>
      <c r="E193" s="1459" t="s">
        <v>436</v>
      </c>
      <c r="F193" s="973">
        <f>G193+H193</f>
        <v>0</v>
      </c>
      <c r="G193" s="973"/>
      <c r="H193" s="973"/>
    </row>
    <row r="194" spans="1:8" s="1426" customFormat="1" ht="17.25" hidden="1">
      <c r="A194" s="1460">
        <v>2730</v>
      </c>
      <c r="B194" s="1471" t="s">
        <v>417</v>
      </c>
      <c r="C194" s="1461" t="s">
        <v>183</v>
      </c>
      <c r="D194" s="1462" t="s">
        <v>188</v>
      </c>
      <c r="E194" s="1463" t="s">
        <v>438</v>
      </c>
      <c r="F194" s="973">
        <f>G194+H194</f>
        <v>0</v>
      </c>
      <c r="G194" s="973">
        <f>G196+G197+G198+G199</f>
        <v>0</v>
      </c>
      <c r="H194" s="973">
        <f>H196+H197+H198+H199</f>
        <v>0</v>
      </c>
    </row>
    <row r="195" spans="1:8" s="1465" customFormat="1" ht="15" hidden="1" customHeight="1">
      <c r="A195" s="1460"/>
      <c r="B195" s="1452"/>
      <c r="C195" s="1461"/>
      <c r="D195" s="1462"/>
      <c r="E195" s="1459" t="s">
        <v>194</v>
      </c>
      <c r="F195" s="1464"/>
      <c r="G195" s="1464"/>
      <c r="H195" s="1464"/>
    </row>
    <row r="196" spans="1:8" s="1426" customFormat="1" ht="27" hidden="1">
      <c r="A196" s="1460">
        <v>2731</v>
      </c>
      <c r="B196" s="1473" t="s">
        <v>417</v>
      </c>
      <c r="C196" s="1467" t="s">
        <v>183</v>
      </c>
      <c r="D196" s="1468" t="s">
        <v>13</v>
      </c>
      <c r="E196" s="1459" t="s">
        <v>441</v>
      </c>
      <c r="F196" s="973">
        <f>G196+H196</f>
        <v>0</v>
      </c>
      <c r="G196" s="973"/>
      <c r="H196" s="973"/>
    </row>
    <row r="197" spans="1:8" s="1426" customFormat="1" ht="27" hidden="1">
      <c r="A197" s="1460">
        <v>2732</v>
      </c>
      <c r="B197" s="1473" t="s">
        <v>417</v>
      </c>
      <c r="C197" s="1467" t="s">
        <v>183</v>
      </c>
      <c r="D197" s="1468" t="s">
        <v>182</v>
      </c>
      <c r="E197" s="1459" t="s">
        <v>442</v>
      </c>
      <c r="F197" s="973">
        <f>G197+H197</f>
        <v>0</v>
      </c>
      <c r="G197" s="973"/>
      <c r="H197" s="973"/>
    </row>
    <row r="198" spans="1:8" s="1426" customFormat="1" ht="27" hidden="1">
      <c r="A198" s="1460">
        <v>2733</v>
      </c>
      <c r="B198" s="1473" t="s">
        <v>417</v>
      </c>
      <c r="C198" s="1467" t="s">
        <v>183</v>
      </c>
      <c r="D198" s="1468" t="s">
        <v>183</v>
      </c>
      <c r="E198" s="1459" t="s">
        <v>444</v>
      </c>
      <c r="F198" s="973">
        <f>G198+H198</f>
        <v>0</v>
      </c>
      <c r="G198" s="973"/>
      <c r="H198" s="973"/>
    </row>
    <row r="199" spans="1:8" s="1426" customFormat="1" ht="27" hidden="1">
      <c r="A199" s="1460">
        <v>2734</v>
      </c>
      <c r="B199" s="1473" t="s">
        <v>417</v>
      </c>
      <c r="C199" s="1467" t="s">
        <v>183</v>
      </c>
      <c r="D199" s="1468" t="s">
        <v>184</v>
      </c>
      <c r="E199" s="1459" t="s">
        <v>446</v>
      </c>
      <c r="F199" s="973">
        <f>G199+H199</f>
        <v>0</v>
      </c>
      <c r="G199" s="973"/>
      <c r="H199" s="973"/>
    </row>
    <row r="200" spans="1:8" s="1426" customFormat="1" ht="17.25" hidden="1">
      <c r="A200" s="1460">
        <v>2740</v>
      </c>
      <c r="B200" s="1471" t="s">
        <v>417</v>
      </c>
      <c r="C200" s="1461" t="s">
        <v>184</v>
      </c>
      <c r="D200" s="1462" t="s">
        <v>188</v>
      </c>
      <c r="E200" s="1463" t="s">
        <v>448</v>
      </c>
      <c r="F200" s="973">
        <f>G200+H200</f>
        <v>0</v>
      </c>
      <c r="G200" s="973">
        <f>G202</f>
        <v>0</v>
      </c>
      <c r="H200" s="973">
        <f>H202</f>
        <v>0</v>
      </c>
    </row>
    <row r="201" spans="1:8" s="1465" customFormat="1" ht="15" hidden="1" customHeight="1">
      <c r="A201" s="1460"/>
      <c r="B201" s="1452"/>
      <c r="C201" s="1461"/>
      <c r="D201" s="1462"/>
      <c r="E201" s="1459" t="s">
        <v>194</v>
      </c>
      <c r="F201" s="1464"/>
      <c r="G201" s="1464"/>
      <c r="H201" s="1464"/>
    </row>
    <row r="202" spans="1:8" s="1426" customFormat="1" ht="17.25" hidden="1">
      <c r="A202" s="1460">
        <v>2741</v>
      </c>
      <c r="B202" s="1473" t="s">
        <v>417</v>
      </c>
      <c r="C202" s="1467" t="s">
        <v>184</v>
      </c>
      <c r="D202" s="1468" t="s">
        <v>13</v>
      </c>
      <c r="E202" s="1459" t="s">
        <v>448</v>
      </c>
      <c r="F202" s="973">
        <f>G202+H202</f>
        <v>0</v>
      </c>
      <c r="G202" s="973"/>
      <c r="H202" s="973"/>
    </row>
    <row r="203" spans="1:8" s="1426" customFormat="1" ht="27" hidden="1">
      <c r="A203" s="1460">
        <v>2750</v>
      </c>
      <c r="B203" s="1471" t="s">
        <v>417</v>
      </c>
      <c r="C203" s="1461" t="s">
        <v>219</v>
      </c>
      <c r="D203" s="1462" t="s">
        <v>188</v>
      </c>
      <c r="E203" s="1463" t="s">
        <v>451</v>
      </c>
      <c r="F203" s="973">
        <f>G203+H203</f>
        <v>0</v>
      </c>
      <c r="G203" s="973">
        <f>G205</f>
        <v>0</v>
      </c>
      <c r="H203" s="973">
        <f>H205</f>
        <v>0</v>
      </c>
    </row>
    <row r="204" spans="1:8" s="1465" customFormat="1" ht="15" hidden="1" customHeight="1">
      <c r="A204" s="1460"/>
      <c r="B204" s="1452"/>
      <c r="C204" s="1461"/>
      <c r="D204" s="1462"/>
      <c r="E204" s="1459" t="s">
        <v>194</v>
      </c>
      <c r="F204" s="1464"/>
      <c r="G204" s="1464"/>
      <c r="H204" s="1464"/>
    </row>
    <row r="205" spans="1:8" s="1426" customFormat="1" ht="27" hidden="1">
      <c r="A205" s="1460">
        <v>2751</v>
      </c>
      <c r="B205" s="1473" t="s">
        <v>417</v>
      </c>
      <c r="C205" s="1467" t="s">
        <v>219</v>
      </c>
      <c r="D205" s="1468" t="s">
        <v>13</v>
      </c>
      <c r="E205" s="1459" t="s">
        <v>451</v>
      </c>
      <c r="F205" s="973">
        <f>G205+H205</f>
        <v>0</v>
      </c>
      <c r="G205" s="973"/>
      <c r="H205" s="973"/>
    </row>
    <row r="206" spans="1:8" s="1426" customFormat="1" ht="17.25" hidden="1">
      <c r="A206" s="1460">
        <v>2760</v>
      </c>
      <c r="B206" s="1471" t="s">
        <v>417</v>
      </c>
      <c r="C206" s="1461" t="s">
        <v>224</v>
      </c>
      <c r="D206" s="1462" t="s">
        <v>188</v>
      </c>
      <c r="E206" s="1463" t="s">
        <v>454</v>
      </c>
      <c r="F206" s="973">
        <f>G206+H206</f>
        <v>0</v>
      </c>
      <c r="G206" s="973">
        <f>G208+G209</f>
        <v>0</v>
      </c>
      <c r="H206" s="973">
        <f>H208+H209</f>
        <v>0</v>
      </c>
    </row>
    <row r="207" spans="1:8" s="1465" customFormat="1" ht="15" hidden="1" customHeight="1">
      <c r="A207" s="1460"/>
      <c r="B207" s="1452"/>
      <c r="C207" s="1461"/>
      <c r="D207" s="1462"/>
      <c r="E207" s="1459" t="s">
        <v>194</v>
      </c>
      <c r="F207" s="1464"/>
      <c r="G207" s="1464"/>
      <c r="H207" s="1464"/>
    </row>
    <row r="208" spans="1:8" s="1426" customFormat="1" ht="27" hidden="1">
      <c r="A208" s="1460">
        <v>2761</v>
      </c>
      <c r="B208" s="1473" t="s">
        <v>417</v>
      </c>
      <c r="C208" s="1467" t="s">
        <v>224</v>
      </c>
      <c r="D208" s="1468" t="s">
        <v>13</v>
      </c>
      <c r="E208" s="1459" t="s">
        <v>456</v>
      </c>
      <c r="F208" s="973">
        <f>G208+H208</f>
        <v>0</v>
      </c>
      <c r="G208" s="973"/>
      <c r="H208" s="973"/>
    </row>
    <row r="209" spans="1:11" s="1426" customFormat="1" ht="17.25" hidden="1">
      <c r="A209" s="1460">
        <v>2762</v>
      </c>
      <c r="B209" s="1473" t="s">
        <v>417</v>
      </c>
      <c r="C209" s="1467" t="s">
        <v>224</v>
      </c>
      <c r="D209" s="1468" t="s">
        <v>182</v>
      </c>
      <c r="E209" s="1459" t="s">
        <v>454</v>
      </c>
      <c r="F209" s="973">
        <f>G209+H209</f>
        <v>0</v>
      </c>
      <c r="G209" s="973"/>
      <c r="H209" s="973"/>
    </row>
    <row r="210" spans="1:11" s="1456" customFormat="1" ht="36.75" customHeight="1">
      <c r="A210" s="965">
        <v>2800</v>
      </c>
      <c r="B210" s="1471" t="s">
        <v>457</v>
      </c>
      <c r="C210" s="1461" t="s">
        <v>188</v>
      </c>
      <c r="D210" s="1462" t="s">
        <v>188</v>
      </c>
      <c r="E210" s="1474" t="s">
        <v>458</v>
      </c>
      <c r="F210" s="1395">
        <f>G210+H210</f>
        <v>443147.02899999998</v>
      </c>
      <c r="G210" s="1395">
        <f>G212+G215+G224+G229+G234+G237</f>
        <v>69458.399999999994</v>
      </c>
      <c r="H210" s="1395">
        <f>H212+H215+H224+H229+H234+H237</f>
        <v>373688.62899999996</v>
      </c>
      <c r="K210" s="1457"/>
    </row>
    <row r="211" spans="1:11" s="1426" customFormat="1" ht="13.5" customHeight="1">
      <c r="A211" s="1458"/>
      <c r="B211" s="1452"/>
      <c r="C211" s="1453"/>
      <c r="D211" s="1454"/>
      <c r="E211" s="1459" t="s">
        <v>191</v>
      </c>
      <c r="F211" s="973"/>
      <c r="G211" s="973"/>
      <c r="H211" s="973"/>
    </row>
    <row r="212" spans="1:11" s="1426" customFormat="1" ht="13.5" customHeight="1">
      <c r="A212" s="1460">
        <v>2810</v>
      </c>
      <c r="B212" s="1473" t="s">
        <v>457</v>
      </c>
      <c r="C212" s="1467" t="s">
        <v>13</v>
      </c>
      <c r="D212" s="1468" t="s">
        <v>188</v>
      </c>
      <c r="E212" s="1463" t="s">
        <v>461</v>
      </c>
      <c r="F212" s="968">
        <f>G212+H212</f>
        <v>190804.40299999999</v>
      </c>
      <c r="G212" s="968">
        <f>'[3]hangst sport'!F32</f>
        <v>10500</v>
      </c>
      <c r="H212" s="968">
        <f>H214</f>
        <v>180304.40299999999</v>
      </c>
    </row>
    <row r="213" spans="1:11" s="1465" customFormat="1" ht="12" customHeight="1">
      <c r="A213" s="1460"/>
      <c r="B213" s="1452"/>
      <c r="C213" s="1461"/>
      <c r="D213" s="1462"/>
      <c r="E213" s="1459" t="s">
        <v>194</v>
      </c>
      <c r="F213" s="1067"/>
      <c r="G213" s="1067"/>
      <c r="H213" s="1067"/>
    </row>
    <row r="214" spans="1:11" s="1426" customFormat="1" ht="17.25">
      <c r="A214" s="1460">
        <v>2811</v>
      </c>
      <c r="B214" s="1473" t="s">
        <v>457</v>
      </c>
      <c r="C214" s="1467" t="s">
        <v>13</v>
      </c>
      <c r="D214" s="1468" t="s">
        <v>13</v>
      </c>
      <c r="E214" s="1459" t="s">
        <v>461</v>
      </c>
      <c r="F214" s="968">
        <f>G214+H214</f>
        <v>190804.40299999999</v>
      </c>
      <c r="G214" s="968">
        <f>'[3]hangst sport'!F32</f>
        <v>10500</v>
      </c>
      <c r="H214" s="968">
        <f>'[3]hangst sport'!F151</f>
        <v>180304.40299999999</v>
      </c>
    </row>
    <row r="215" spans="1:11" s="1426" customFormat="1" ht="17.25">
      <c r="A215" s="1460">
        <v>2820</v>
      </c>
      <c r="B215" s="1471" t="s">
        <v>457</v>
      </c>
      <c r="C215" s="1461" t="s">
        <v>182</v>
      </c>
      <c r="D215" s="1462" t="s">
        <v>188</v>
      </c>
      <c r="E215" s="1463" t="s">
        <v>463</v>
      </c>
      <c r="F215" s="973">
        <f>G215+H215</f>
        <v>245662.62599999999</v>
      </c>
      <c r="G215" s="973">
        <f>G217+G218+G219+G220+G221+G222+G223</f>
        <v>52278.400000000001</v>
      </c>
      <c r="H215" s="968">
        <f>H217+H218+H219+H220+H221+H222+H223</f>
        <v>193384.226</v>
      </c>
    </row>
    <row r="216" spans="1:11" s="1465" customFormat="1" ht="13.5" customHeight="1">
      <c r="A216" s="1460"/>
      <c r="B216" s="1452"/>
      <c r="C216" s="1461"/>
      <c r="D216" s="1462"/>
      <c r="E216" s="1459" t="s">
        <v>194</v>
      </c>
      <c r="F216" s="1464"/>
      <c r="G216" s="1464"/>
      <c r="H216" s="1067"/>
    </row>
    <row r="217" spans="1:11" s="1426" customFormat="1" ht="17.25">
      <c r="A217" s="1460">
        <v>2821</v>
      </c>
      <c r="B217" s="1473" t="s">
        <v>457</v>
      </c>
      <c r="C217" s="1467" t="s">
        <v>182</v>
      </c>
      <c r="D217" s="1468" t="s">
        <v>13</v>
      </c>
      <c r="E217" s="1459" t="s">
        <v>466</v>
      </c>
      <c r="F217" s="968">
        <f t="shared" ref="F217:F223" si="3">G217+H217</f>
        <v>20334.52</v>
      </c>
      <c r="G217" s="968">
        <f>'[3]kentr. grad'!F33</f>
        <v>19035</v>
      </c>
      <c r="H217" s="968">
        <f>'[3]kentr. grad'!F151</f>
        <v>1299.52</v>
      </c>
    </row>
    <row r="218" spans="1:11" s="1426" customFormat="1" ht="17.25" hidden="1">
      <c r="A218" s="1460">
        <v>2822</v>
      </c>
      <c r="B218" s="1473" t="s">
        <v>457</v>
      </c>
      <c r="C218" s="1467" t="s">
        <v>182</v>
      </c>
      <c r="D218" s="1468" t="s">
        <v>182</v>
      </c>
      <c r="E218" s="1459" t="s">
        <v>467</v>
      </c>
      <c r="F218" s="973">
        <f t="shared" si="3"/>
        <v>0</v>
      </c>
      <c r="G218" s="973"/>
      <c r="H218" s="968"/>
    </row>
    <row r="219" spans="1:11" s="1426" customFormat="1" ht="17.25">
      <c r="A219" s="1460">
        <v>2823</v>
      </c>
      <c r="B219" s="1473" t="s">
        <v>457</v>
      </c>
      <c r="C219" s="1467" t="s">
        <v>182</v>
      </c>
      <c r="D219" s="1468" t="s">
        <v>183</v>
      </c>
      <c r="E219" s="1459" t="s">
        <v>468</v>
      </c>
      <c r="F219" s="968">
        <f t="shared" si="3"/>
        <v>221828.106</v>
      </c>
      <c r="G219" s="968">
        <f>'[3]mshak palat'!F32+'[3]mshak palat (2)'!F32</f>
        <v>29743.4</v>
      </c>
      <c r="H219" s="968">
        <f>'[3]mshak palat'!F150</f>
        <v>192084.70600000001</v>
      </c>
    </row>
    <row r="220" spans="1:11" s="1426" customFormat="1" ht="17.25">
      <c r="A220" s="1460">
        <v>2824</v>
      </c>
      <c r="B220" s="1473" t="s">
        <v>457</v>
      </c>
      <c r="C220" s="1467" t="s">
        <v>182</v>
      </c>
      <c r="D220" s="1468" t="s">
        <v>184</v>
      </c>
      <c r="E220" s="1459" t="s">
        <v>469</v>
      </c>
      <c r="F220" s="968">
        <f t="shared" si="3"/>
        <v>3500</v>
      </c>
      <c r="G220" s="968">
        <f>'[3]mshak kazm'!F32</f>
        <v>3500</v>
      </c>
      <c r="H220" s="1475">
        <f>'[3]mshak kazm'!F150</f>
        <v>0</v>
      </c>
    </row>
    <row r="221" spans="1:11" s="1426" customFormat="1" ht="17.25" hidden="1">
      <c r="A221" s="1460">
        <v>2825</v>
      </c>
      <c r="B221" s="1473" t="s">
        <v>457</v>
      </c>
      <c r="C221" s="1467" t="s">
        <v>182</v>
      </c>
      <c r="D221" s="1468" t="s">
        <v>219</v>
      </c>
      <c r="E221" s="1459" t="s">
        <v>471</v>
      </c>
      <c r="F221" s="968">
        <f t="shared" si="3"/>
        <v>0</v>
      </c>
      <c r="G221" s="968"/>
      <c r="H221" s="968"/>
    </row>
    <row r="222" spans="1:11" s="1426" customFormat="1" ht="17.25" hidden="1">
      <c r="A222" s="1460">
        <v>2826</v>
      </c>
      <c r="B222" s="1473" t="s">
        <v>457</v>
      </c>
      <c r="C222" s="1467" t="s">
        <v>182</v>
      </c>
      <c r="D222" s="1468" t="s">
        <v>224</v>
      </c>
      <c r="E222" s="1459" t="s">
        <v>472</v>
      </c>
      <c r="F222" s="968">
        <f t="shared" si="3"/>
        <v>0</v>
      </c>
      <c r="G222" s="968"/>
      <c r="H222" s="968"/>
    </row>
    <row r="223" spans="1:11" s="1426" customFormat="1" ht="27" hidden="1">
      <c r="A223" s="1460">
        <v>2827</v>
      </c>
      <c r="B223" s="1473" t="s">
        <v>457</v>
      </c>
      <c r="C223" s="1467" t="s">
        <v>182</v>
      </c>
      <c r="D223" s="1468" t="s">
        <v>229</v>
      </c>
      <c r="E223" s="1459" t="s">
        <v>473</v>
      </c>
      <c r="F223" s="968">
        <f t="shared" si="3"/>
        <v>0</v>
      </c>
      <c r="G223" s="968"/>
      <c r="H223" s="968"/>
    </row>
    <row r="224" spans="1:11" s="1426" customFormat="1" ht="40.5">
      <c r="A224" s="1460">
        <v>2830</v>
      </c>
      <c r="B224" s="1471" t="s">
        <v>457</v>
      </c>
      <c r="C224" s="1461" t="s">
        <v>183</v>
      </c>
      <c r="D224" s="1462" t="s">
        <v>188</v>
      </c>
      <c r="E224" s="1463" t="s">
        <v>474</v>
      </c>
      <c r="F224" s="968">
        <f>G224+H224</f>
        <v>4430</v>
      </c>
      <c r="G224" s="968">
        <f>G226+G227+G228</f>
        <v>4430</v>
      </c>
      <c r="H224" s="968">
        <f>H226+H227+H228</f>
        <v>0</v>
      </c>
    </row>
    <row r="225" spans="1:8" s="1465" customFormat="1" ht="11.25" customHeight="1">
      <c r="A225" s="1460"/>
      <c r="B225" s="1452"/>
      <c r="C225" s="1461"/>
      <c r="D225" s="1462"/>
      <c r="E225" s="1459" t="s">
        <v>194</v>
      </c>
      <c r="F225" s="1464"/>
      <c r="G225" s="1464"/>
      <c r="H225" s="1067"/>
    </row>
    <row r="226" spans="1:8" s="1426" customFormat="1" ht="12.75" customHeight="1">
      <c r="A226" s="1460">
        <v>2831</v>
      </c>
      <c r="B226" s="1473" t="s">
        <v>457</v>
      </c>
      <c r="C226" s="1467" t="s">
        <v>183</v>
      </c>
      <c r="D226" s="1468" t="s">
        <v>13</v>
      </c>
      <c r="E226" s="1459" t="s">
        <v>476</v>
      </c>
      <c r="F226" s="968">
        <f>G226+H226</f>
        <v>1000</v>
      </c>
      <c r="G226" s="968">
        <f>[3]herutahax!F32</f>
        <v>1000</v>
      </c>
      <c r="H226" s="968">
        <f>[3]herutahax!F150</f>
        <v>0</v>
      </c>
    </row>
    <row r="227" spans="1:8" s="1426" customFormat="1" ht="17.25" hidden="1">
      <c r="A227" s="1460">
        <v>2832</v>
      </c>
      <c r="B227" s="1473" t="s">
        <v>457</v>
      </c>
      <c r="C227" s="1467" t="s">
        <v>183</v>
      </c>
      <c r="D227" s="1468" t="s">
        <v>182</v>
      </c>
      <c r="E227" s="1459" t="s">
        <v>477</v>
      </c>
      <c r="F227" s="968">
        <f>G227+H227</f>
        <v>0</v>
      </c>
      <c r="G227" s="968"/>
      <c r="H227" s="968"/>
    </row>
    <row r="228" spans="1:8" s="1426" customFormat="1" ht="14.25" customHeight="1">
      <c r="A228" s="1460">
        <v>2833</v>
      </c>
      <c r="B228" s="1473" t="s">
        <v>457</v>
      </c>
      <c r="C228" s="1467" t="s">
        <v>183</v>
      </c>
      <c r="D228" s="1468" t="s">
        <v>183</v>
      </c>
      <c r="E228" s="1459" t="s">
        <v>478</v>
      </c>
      <c r="F228" s="968">
        <f>G228+H228</f>
        <v>3430</v>
      </c>
      <c r="G228" s="968">
        <f>[3]texekat!F32</f>
        <v>3430</v>
      </c>
      <c r="H228" s="968">
        <f>[3]texekat!F150</f>
        <v>0</v>
      </c>
    </row>
    <row r="229" spans="1:8" s="1426" customFormat="1" ht="13.5" customHeight="1">
      <c r="A229" s="1460">
        <v>2840</v>
      </c>
      <c r="B229" s="1471" t="s">
        <v>457</v>
      </c>
      <c r="C229" s="1461" t="s">
        <v>184</v>
      </c>
      <c r="D229" s="1462" t="s">
        <v>188</v>
      </c>
      <c r="E229" s="1463" t="s">
        <v>479</v>
      </c>
      <c r="F229" s="968">
        <f>G229+H229</f>
        <v>2250</v>
      </c>
      <c r="G229" s="968">
        <f>G231+G232+G233</f>
        <v>2250</v>
      </c>
      <c r="H229" s="968">
        <f>H231+H232+H233</f>
        <v>0</v>
      </c>
    </row>
    <row r="230" spans="1:8" s="1465" customFormat="1" ht="14.25" hidden="1" customHeight="1">
      <c r="A230" s="1460"/>
      <c r="B230" s="1452"/>
      <c r="C230" s="1461"/>
      <c r="D230" s="1462"/>
      <c r="E230" s="1459" t="s">
        <v>194</v>
      </c>
      <c r="F230" s="1067"/>
      <c r="G230" s="1067"/>
      <c r="H230" s="1067"/>
    </row>
    <row r="231" spans="1:8" s="1426" customFormat="1" ht="14.25" hidden="1" customHeight="1">
      <c r="A231" s="1460">
        <v>2841</v>
      </c>
      <c r="B231" s="1473" t="s">
        <v>457</v>
      </c>
      <c r="C231" s="1467" t="s">
        <v>184</v>
      </c>
      <c r="D231" s="1468" t="s">
        <v>13</v>
      </c>
      <c r="E231" s="1459" t="s">
        <v>482</v>
      </c>
      <c r="F231" s="968">
        <f>G231+H231</f>
        <v>0</v>
      </c>
      <c r="G231" s="968"/>
      <c r="H231" s="968"/>
    </row>
    <row r="232" spans="1:8" s="1426" customFormat="1" ht="14.25" customHeight="1">
      <c r="A232" s="1460">
        <v>2842</v>
      </c>
      <c r="B232" s="1473" t="s">
        <v>457</v>
      </c>
      <c r="C232" s="1467" t="s">
        <v>184</v>
      </c>
      <c r="D232" s="1468" t="s">
        <v>182</v>
      </c>
      <c r="E232" s="1459" t="s">
        <v>483</v>
      </c>
      <c r="F232" s="968">
        <f>G232+H232</f>
        <v>1300</v>
      </c>
      <c r="G232" s="968">
        <f>'[3]qax. kusakc.'!F32</f>
        <v>1300</v>
      </c>
      <c r="H232" s="968"/>
    </row>
    <row r="233" spans="1:8" s="1426" customFormat="1" ht="14.25" customHeight="1">
      <c r="A233" s="1460">
        <v>2843</v>
      </c>
      <c r="B233" s="1473" t="s">
        <v>457</v>
      </c>
      <c r="C233" s="1467" t="s">
        <v>184</v>
      </c>
      <c r="D233" s="1468" t="s">
        <v>183</v>
      </c>
      <c r="E233" s="1459" t="s">
        <v>479</v>
      </c>
      <c r="F233" s="968">
        <f>G233+H233</f>
        <v>950</v>
      </c>
      <c r="G233" s="968">
        <f>[3]kronakan!F32</f>
        <v>950</v>
      </c>
      <c r="H233" s="968"/>
    </row>
    <row r="234" spans="1:8" s="1426" customFormat="1" ht="14.25" customHeight="1">
      <c r="A234" s="1460">
        <v>2850</v>
      </c>
      <c r="B234" s="1471" t="s">
        <v>457</v>
      </c>
      <c r="C234" s="1461" t="s">
        <v>219</v>
      </c>
      <c r="D234" s="1462" t="s">
        <v>188</v>
      </c>
      <c r="E234" s="1476" t="s">
        <v>484</v>
      </c>
      <c r="F234" s="968">
        <f>G234+H234</f>
        <v>0</v>
      </c>
      <c r="G234" s="968">
        <f>G236</f>
        <v>0</v>
      </c>
      <c r="H234" s="968">
        <f>H236</f>
        <v>0</v>
      </c>
    </row>
    <row r="235" spans="1:8" s="1465" customFormat="1" ht="14.25" customHeight="1">
      <c r="A235" s="1460"/>
      <c r="B235" s="1452"/>
      <c r="C235" s="1461"/>
      <c r="D235" s="1462"/>
      <c r="E235" s="1459" t="s">
        <v>194</v>
      </c>
      <c r="F235" s="1464"/>
      <c r="G235" s="1464"/>
      <c r="H235" s="1067"/>
    </row>
    <row r="236" spans="1:8" s="1426" customFormat="1" ht="14.25" customHeight="1">
      <c r="A236" s="1460">
        <v>2851</v>
      </c>
      <c r="B236" s="1471" t="s">
        <v>457</v>
      </c>
      <c r="C236" s="1461" t="s">
        <v>219</v>
      </c>
      <c r="D236" s="1462" t="s">
        <v>13</v>
      </c>
      <c r="E236" s="1477" t="s">
        <v>484</v>
      </c>
      <c r="F236" s="968">
        <f>G236+H236</f>
        <v>0</v>
      </c>
      <c r="G236" s="968"/>
      <c r="H236" s="968"/>
    </row>
    <row r="237" spans="1:8" s="1426" customFormat="1" ht="14.25" customHeight="1">
      <c r="A237" s="1460">
        <v>2860</v>
      </c>
      <c r="B237" s="1471" t="s">
        <v>457</v>
      </c>
      <c r="C237" s="1461" t="s">
        <v>224</v>
      </c>
      <c r="D237" s="1462" t="s">
        <v>188</v>
      </c>
      <c r="E237" s="1476" t="s">
        <v>487</v>
      </c>
      <c r="F237" s="968">
        <f>G237+H237</f>
        <v>0</v>
      </c>
      <c r="G237" s="968">
        <f>G239</f>
        <v>0</v>
      </c>
      <c r="H237" s="968">
        <f>H239</f>
        <v>0</v>
      </c>
    </row>
    <row r="238" spans="1:8" s="1465" customFormat="1" ht="14.25" customHeight="1">
      <c r="A238" s="1460"/>
      <c r="B238" s="1452"/>
      <c r="C238" s="1461"/>
      <c r="D238" s="1462"/>
      <c r="E238" s="1459" t="s">
        <v>194</v>
      </c>
      <c r="F238" s="1464"/>
      <c r="G238" s="1464"/>
      <c r="H238" s="1067"/>
    </row>
    <row r="239" spans="1:8" s="1426" customFormat="1" ht="14.25" customHeight="1">
      <c r="A239" s="1460">
        <v>2861</v>
      </c>
      <c r="B239" s="1473" t="s">
        <v>457</v>
      </c>
      <c r="C239" s="1467" t="s">
        <v>224</v>
      </c>
      <c r="D239" s="1468" t="s">
        <v>13</v>
      </c>
      <c r="E239" s="1477" t="s">
        <v>487</v>
      </c>
      <c r="F239" s="968">
        <f>G239+H239</f>
        <v>0</v>
      </c>
      <c r="G239" s="973"/>
      <c r="H239" s="973"/>
    </row>
    <row r="240" spans="1:8" s="1456" customFormat="1" ht="14.25" customHeight="1">
      <c r="A240" s="965">
        <v>2900</v>
      </c>
      <c r="B240" s="1471" t="s">
        <v>490</v>
      </c>
      <c r="C240" s="1461" t="s">
        <v>188</v>
      </c>
      <c r="D240" s="1462" t="s">
        <v>188</v>
      </c>
      <c r="E240" s="1472" t="s">
        <v>684</v>
      </c>
      <c r="F240" s="1395">
        <f>G240+H240</f>
        <v>344078.85599999997</v>
      </c>
      <c r="G240" s="1478">
        <f>G242+G246+G250+G254+G258+G262+G265+G268</f>
        <v>313559.39999999997</v>
      </c>
      <c r="H240" s="1395">
        <f>H242+H246+H250+H254+H258+H262+H265+H268</f>
        <v>30519.455999999998</v>
      </c>
    </row>
    <row r="241" spans="1:8" s="1426" customFormat="1" ht="13.5" customHeight="1">
      <c r="A241" s="1458"/>
      <c r="B241" s="1452"/>
      <c r="C241" s="1453"/>
      <c r="D241" s="1454"/>
      <c r="E241" s="1459" t="s">
        <v>191</v>
      </c>
      <c r="F241" s="973"/>
      <c r="G241" s="973"/>
      <c r="H241" s="968"/>
    </row>
    <row r="242" spans="1:8" s="1426" customFormat="1" ht="14.25" customHeight="1">
      <c r="A242" s="1460">
        <v>2910</v>
      </c>
      <c r="B242" s="1471" t="s">
        <v>490</v>
      </c>
      <c r="C242" s="1461" t="s">
        <v>13</v>
      </c>
      <c r="D242" s="1462" t="s">
        <v>188</v>
      </c>
      <c r="E242" s="1463" t="s">
        <v>494</v>
      </c>
      <c r="F242" s="968">
        <f>G242+H242</f>
        <v>232682.45599999998</v>
      </c>
      <c r="G242" s="968">
        <f>G244+G245</f>
        <v>202162.99999999997</v>
      </c>
      <c r="H242" s="968">
        <f>H244+H245</f>
        <v>30519.455999999998</v>
      </c>
    </row>
    <row r="243" spans="1:8" s="1465" customFormat="1" ht="13.5" customHeight="1">
      <c r="A243" s="1460"/>
      <c r="B243" s="1452"/>
      <c r="C243" s="1461"/>
      <c r="D243" s="1462"/>
      <c r="E243" s="1459" t="s">
        <v>194</v>
      </c>
      <c r="F243" s="1464"/>
      <c r="G243" s="1464"/>
      <c r="H243" s="1067"/>
    </row>
    <row r="244" spans="1:8" s="1426" customFormat="1" ht="12.75" customHeight="1">
      <c r="A244" s="1460">
        <v>2911</v>
      </c>
      <c r="B244" s="1473" t="s">
        <v>490</v>
      </c>
      <c r="C244" s="1467" t="s">
        <v>13</v>
      </c>
      <c r="D244" s="1468" t="s">
        <v>13</v>
      </c>
      <c r="E244" s="1459" t="s">
        <v>496</v>
      </c>
      <c r="F244" s="986">
        <f>G244+H244</f>
        <v>232682.45599999998</v>
      </c>
      <c r="G244" s="968">
        <f>'[3]yndameny mankap.'!F32</f>
        <v>202162.99999999997</v>
      </c>
      <c r="H244" s="968">
        <f>'[3]yndameny mankap.'!F150</f>
        <v>30519.455999999998</v>
      </c>
    </row>
    <row r="245" spans="1:8" s="1426" customFormat="1" ht="17.25" hidden="1">
      <c r="A245" s="1460">
        <v>2912</v>
      </c>
      <c r="B245" s="1473" t="s">
        <v>490</v>
      </c>
      <c r="C245" s="1467" t="s">
        <v>13</v>
      </c>
      <c r="D245" s="1468" t="s">
        <v>182</v>
      </c>
      <c r="E245" s="1459" t="s">
        <v>497</v>
      </c>
      <c r="F245" s="973">
        <f>G245+H245</f>
        <v>0</v>
      </c>
      <c r="G245" s="973"/>
      <c r="H245" s="968"/>
    </row>
    <row r="246" spans="1:8" s="1426" customFormat="1" ht="17.25">
      <c r="A246" s="1460">
        <v>2920</v>
      </c>
      <c r="B246" s="1471" t="s">
        <v>490</v>
      </c>
      <c r="C246" s="1461" t="s">
        <v>182</v>
      </c>
      <c r="D246" s="1462" t="s">
        <v>188</v>
      </c>
      <c r="E246" s="1463" t="s">
        <v>499</v>
      </c>
      <c r="F246" s="968">
        <f>G246+H246</f>
        <v>0</v>
      </c>
      <c r="G246" s="968">
        <f>G248+G249</f>
        <v>0</v>
      </c>
      <c r="H246" s="968">
        <f>H248+H249</f>
        <v>0</v>
      </c>
    </row>
    <row r="247" spans="1:8" s="1465" customFormat="1" ht="15" customHeight="1">
      <c r="A247" s="1460"/>
      <c r="B247" s="1452"/>
      <c r="C247" s="1461"/>
      <c r="D247" s="1462"/>
      <c r="E247" s="1459" t="s">
        <v>194</v>
      </c>
      <c r="F247" s="1067"/>
      <c r="G247" s="1067"/>
      <c r="H247" s="1067"/>
    </row>
    <row r="248" spans="1:8" s="1426" customFormat="1" ht="17.25">
      <c r="A248" s="1460">
        <v>2921</v>
      </c>
      <c r="B248" s="1473" t="s">
        <v>490</v>
      </c>
      <c r="C248" s="1467" t="s">
        <v>182</v>
      </c>
      <c r="D248" s="1468" t="s">
        <v>13</v>
      </c>
      <c r="E248" s="1459" t="s">
        <v>502</v>
      </c>
      <c r="F248" s="968">
        <f>G248+H248</f>
        <v>0</v>
      </c>
      <c r="G248" s="968">
        <f>'[3]himn,krt'!F32</f>
        <v>0</v>
      </c>
      <c r="H248" s="968"/>
    </row>
    <row r="249" spans="1:8" s="1426" customFormat="1" ht="17.25" hidden="1">
      <c r="A249" s="1460">
        <v>2922</v>
      </c>
      <c r="B249" s="1473" t="s">
        <v>490</v>
      </c>
      <c r="C249" s="1467" t="s">
        <v>182</v>
      </c>
      <c r="D249" s="1468" t="s">
        <v>182</v>
      </c>
      <c r="E249" s="1459" t="s">
        <v>503</v>
      </c>
      <c r="F249" s="968">
        <f>G249+H249</f>
        <v>0</v>
      </c>
      <c r="G249" s="968">
        <f>[3]gisherotik!F32</f>
        <v>0</v>
      </c>
      <c r="H249" s="968">
        <f>[3]gisherotik!F150</f>
        <v>0</v>
      </c>
    </row>
    <row r="250" spans="1:8" s="1426" customFormat="1" ht="40.5" hidden="1">
      <c r="A250" s="1460">
        <v>2930</v>
      </c>
      <c r="B250" s="1471" t="s">
        <v>490</v>
      </c>
      <c r="C250" s="1461" t="s">
        <v>183</v>
      </c>
      <c r="D250" s="1462" t="s">
        <v>188</v>
      </c>
      <c r="E250" s="1463" t="s">
        <v>505</v>
      </c>
      <c r="F250" s="968">
        <f>G250+H250</f>
        <v>0</v>
      </c>
      <c r="G250" s="968">
        <f>G252+G253</f>
        <v>0</v>
      </c>
      <c r="H250" s="968">
        <f>H252+H253</f>
        <v>0</v>
      </c>
    </row>
    <row r="251" spans="1:8" s="1465" customFormat="1" ht="15" hidden="1" customHeight="1">
      <c r="A251" s="1460"/>
      <c r="B251" s="1452"/>
      <c r="C251" s="1461"/>
      <c r="D251" s="1462"/>
      <c r="E251" s="1459" t="s">
        <v>194</v>
      </c>
      <c r="F251" s="1067"/>
      <c r="G251" s="1067"/>
      <c r="H251" s="1067"/>
    </row>
    <row r="252" spans="1:8" s="1426" customFormat="1" ht="27" hidden="1">
      <c r="A252" s="1460">
        <v>2931</v>
      </c>
      <c r="B252" s="1473" t="s">
        <v>490</v>
      </c>
      <c r="C252" s="1467" t="s">
        <v>183</v>
      </c>
      <c r="D252" s="1468" t="s">
        <v>13</v>
      </c>
      <c r="E252" s="1459" t="s">
        <v>508</v>
      </c>
      <c r="F252" s="968">
        <f>G252+H252</f>
        <v>0</v>
      </c>
      <c r="G252" s="968"/>
      <c r="H252" s="968"/>
    </row>
    <row r="253" spans="1:8" s="1426" customFormat="1" ht="17.25" hidden="1">
      <c r="A253" s="1460">
        <v>2932</v>
      </c>
      <c r="B253" s="1473" t="s">
        <v>490</v>
      </c>
      <c r="C253" s="1467" t="s">
        <v>183</v>
      </c>
      <c r="D253" s="1468" t="s">
        <v>182</v>
      </c>
      <c r="E253" s="1459" t="s">
        <v>509</v>
      </c>
      <c r="F253" s="968">
        <f>G253+H253</f>
        <v>0</v>
      </c>
      <c r="G253" s="968"/>
      <c r="H253" s="968"/>
    </row>
    <row r="254" spans="1:8" s="1426" customFormat="1" ht="17.25" hidden="1">
      <c r="A254" s="1460">
        <v>2940</v>
      </c>
      <c r="B254" s="1471" t="s">
        <v>490</v>
      </c>
      <c r="C254" s="1461" t="s">
        <v>184</v>
      </c>
      <c r="D254" s="1462" t="s">
        <v>188</v>
      </c>
      <c r="E254" s="1463" t="s">
        <v>511</v>
      </c>
      <c r="F254" s="968">
        <f>G254+H254</f>
        <v>0</v>
      </c>
      <c r="G254" s="968">
        <f>G256+G257</f>
        <v>0</v>
      </c>
      <c r="H254" s="968">
        <f>H256+H257</f>
        <v>0</v>
      </c>
    </row>
    <row r="255" spans="1:8" s="1465" customFormat="1" ht="17.25" hidden="1" customHeight="1">
      <c r="A255" s="1460"/>
      <c r="B255" s="1452"/>
      <c r="C255" s="1461"/>
      <c r="D255" s="1462"/>
      <c r="E255" s="1459" t="s">
        <v>194</v>
      </c>
      <c r="F255" s="1067"/>
      <c r="G255" s="1067"/>
      <c r="H255" s="1464"/>
    </row>
    <row r="256" spans="1:8" s="1426" customFormat="1" ht="15.75" hidden="1" customHeight="1">
      <c r="A256" s="1460">
        <v>2941</v>
      </c>
      <c r="B256" s="1473" t="s">
        <v>490</v>
      </c>
      <c r="C256" s="1467" t="s">
        <v>184</v>
      </c>
      <c r="D256" s="1468" t="s">
        <v>13</v>
      </c>
      <c r="E256" s="1459" t="s">
        <v>513</v>
      </c>
      <c r="F256" s="968">
        <f>G256+H256</f>
        <v>0</v>
      </c>
      <c r="G256" s="968">
        <f>'[3]barcraguyn krt.'!F174</f>
        <v>0</v>
      </c>
      <c r="H256" s="973"/>
    </row>
    <row r="257" spans="1:8" s="1426" customFormat="1" ht="17.25" hidden="1">
      <c r="A257" s="1460">
        <v>2942</v>
      </c>
      <c r="B257" s="1473" t="s">
        <v>490</v>
      </c>
      <c r="C257" s="1467" t="s">
        <v>184</v>
      </c>
      <c r="D257" s="1468" t="s">
        <v>182</v>
      </c>
      <c r="E257" s="1459" t="s">
        <v>514</v>
      </c>
      <c r="F257" s="968">
        <f>G257+H257</f>
        <v>0</v>
      </c>
      <c r="G257" s="968"/>
      <c r="H257" s="973"/>
    </row>
    <row r="258" spans="1:8" s="1426" customFormat="1" ht="15.75" customHeight="1">
      <c r="A258" s="1460">
        <v>2950</v>
      </c>
      <c r="B258" s="1471" t="s">
        <v>490</v>
      </c>
      <c r="C258" s="1461" t="s">
        <v>219</v>
      </c>
      <c r="D258" s="1462" t="s">
        <v>188</v>
      </c>
      <c r="E258" s="1463" t="s">
        <v>516</v>
      </c>
      <c r="F258" s="968">
        <f>G258+H258</f>
        <v>111396.4</v>
      </c>
      <c r="G258" s="968">
        <f>G260+G261</f>
        <v>111396.4</v>
      </c>
      <c r="H258" s="968">
        <f>H260</f>
        <v>0</v>
      </c>
    </row>
    <row r="259" spans="1:8" s="1465" customFormat="1" ht="10.5" customHeight="1">
      <c r="A259" s="1460"/>
      <c r="B259" s="1452"/>
      <c r="C259" s="1461"/>
      <c r="D259" s="1462"/>
      <c r="E259" s="1459" t="s">
        <v>194</v>
      </c>
      <c r="F259" s="1067"/>
      <c r="G259" s="1067"/>
      <c r="H259" s="1067"/>
    </row>
    <row r="260" spans="1:8" s="1426" customFormat="1" ht="12.75" customHeight="1">
      <c r="A260" s="1460">
        <v>2951</v>
      </c>
      <c r="B260" s="1473" t="s">
        <v>490</v>
      </c>
      <c r="C260" s="1467" t="s">
        <v>219</v>
      </c>
      <c r="D260" s="1468" t="s">
        <v>13</v>
      </c>
      <c r="E260" s="1459" t="s">
        <v>519</v>
      </c>
      <c r="F260" s="968">
        <f>G260+H260</f>
        <v>111396.4</v>
      </c>
      <c r="G260" s="968">
        <f>'[3]yndam arvest erash'!F32</f>
        <v>111396.4</v>
      </c>
      <c r="H260" s="968">
        <f>'[3]yndam arvest erash'!J151</f>
        <v>0</v>
      </c>
    </row>
    <row r="261" spans="1:8" s="1426" customFormat="1" ht="17.25" hidden="1">
      <c r="A261" s="1460">
        <v>2952</v>
      </c>
      <c r="B261" s="1473" t="s">
        <v>490</v>
      </c>
      <c r="C261" s="1467" t="s">
        <v>219</v>
      </c>
      <c r="D261" s="1468" t="s">
        <v>182</v>
      </c>
      <c r="E261" s="1459" t="s">
        <v>520</v>
      </c>
      <c r="F261" s="973">
        <f>G261+H261</f>
        <v>0</v>
      </c>
      <c r="G261" s="973"/>
      <c r="H261" s="968"/>
    </row>
    <row r="262" spans="1:8" s="1426" customFormat="1" ht="27" hidden="1">
      <c r="A262" s="1460">
        <v>2960</v>
      </c>
      <c r="B262" s="1471" t="s">
        <v>490</v>
      </c>
      <c r="C262" s="1461" t="s">
        <v>224</v>
      </c>
      <c r="D262" s="1462" t="s">
        <v>188</v>
      </c>
      <c r="E262" s="1463" t="s">
        <v>521</v>
      </c>
      <c r="F262" s="973">
        <f>G262+H262</f>
        <v>0</v>
      </c>
      <c r="G262" s="973">
        <f>G264</f>
        <v>0</v>
      </c>
      <c r="H262" s="968">
        <f>H264</f>
        <v>0</v>
      </c>
    </row>
    <row r="263" spans="1:8" s="1465" customFormat="1" ht="15" hidden="1" customHeight="1">
      <c r="A263" s="1460"/>
      <c r="B263" s="1452"/>
      <c r="C263" s="1461"/>
      <c r="D263" s="1462"/>
      <c r="E263" s="1459" t="s">
        <v>194</v>
      </c>
      <c r="F263" s="1464"/>
      <c r="G263" s="1464"/>
      <c r="H263" s="1067"/>
    </row>
    <row r="264" spans="1:8" s="1426" customFormat="1" ht="27" hidden="1">
      <c r="A264" s="1460">
        <v>2961</v>
      </c>
      <c r="B264" s="1473" t="s">
        <v>490</v>
      </c>
      <c r="C264" s="1467" t="s">
        <v>224</v>
      </c>
      <c r="D264" s="1468" t="s">
        <v>13</v>
      </c>
      <c r="E264" s="1459" t="s">
        <v>521</v>
      </c>
      <c r="F264" s="973">
        <f>G264+H264</f>
        <v>0</v>
      </c>
      <c r="G264" s="973"/>
      <c r="H264" s="968"/>
    </row>
    <row r="265" spans="1:8" s="1426" customFormat="1" ht="27" hidden="1">
      <c r="A265" s="1460">
        <v>2970</v>
      </c>
      <c r="B265" s="1471" t="s">
        <v>490</v>
      </c>
      <c r="C265" s="1461" t="s">
        <v>229</v>
      </c>
      <c r="D265" s="1462" t="s">
        <v>188</v>
      </c>
      <c r="E265" s="1463" t="s">
        <v>524</v>
      </c>
      <c r="F265" s="973">
        <f>G265+H265</f>
        <v>0</v>
      </c>
      <c r="G265" s="973">
        <f>G267</f>
        <v>0</v>
      </c>
      <c r="H265" s="968">
        <f>H267</f>
        <v>0</v>
      </c>
    </row>
    <row r="266" spans="1:8" s="1465" customFormat="1" ht="15" hidden="1" customHeight="1">
      <c r="A266" s="1460"/>
      <c r="B266" s="1452"/>
      <c r="C266" s="1461"/>
      <c r="D266" s="1462"/>
      <c r="E266" s="1459" t="s">
        <v>194</v>
      </c>
      <c r="F266" s="1464"/>
      <c r="G266" s="1464"/>
      <c r="H266" s="1067"/>
    </row>
    <row r="267" spans="1:8" s="1426" customFormat="1" ht="27" hidden="1">
      <c r="A267" s="1460">
        <v>2971</v>
      </c>
      <c r="B267" s="1473" t="s">
        <v>490</v>
      </c>
      <c r="C267" s="1467" t="s">
        <v>229</v>
      </c>
      <c r="D267" s="1468" t="s">
        <v>13</v>
      </c>
      <c r="E267" s="1459" t="s">
        <v>524</v>
      </c>
      <c r="F267" s="973">
        <f>G267+H267</f>
        <v>0</v>
      </c>
      <c r="G267" s="973"/>
      <c r="H267" s="968"/>
    </row>
    <row r="268" spans="1:8" s="1426" customFormat="1" ht="17.25" hidden="1">
      <c r="A268" s="1460">
        <v>2980</v>
      </c>
      <c r="B268" s="1471" t="s">
        <v>490</v>
      </c>
      <c r="C268" s="1461" t="s">
        <v>231</v>
      </c>
      <c r="D268" s="1462" t="s">
        <v>188</v>
      </c>
      <c r="E268" s="1463" t="s">
        <v>527</v>
      </c>
      <c r="F268" s="973">
        <f>G268+H268</f>
        <v>0</v>
      </c>
      <c r="G268" s="973">
        <f>G270</f>
        <v>0</v>
      </c>
      <c r="H268" s="968">
        <f>H270</f>
        <v>0</v>
      </c>
    </row>
    <row r="269" spans="1:8" s="1465" customFormat="1" ht="15" hidden="1" customHeight="1">
      <c r="A269" s="1460"/>
      <c r="B269" s="1452"/>
      <c r="C269" s="1461"/>
      <c r="D269" s="1462"/>
      <c r="E269" s="1459" t="s">
        <v>194</v>
      </c>
      <c r="F269" s="1464"/>
      <c r="G269" s="1464"/>
      <c r="H269" s="1067"/>
    </row>
    <row r="270" spans="1:8" s="1426" customFormat="1" ht="17.25" hidden="1">
      <c r="A270" s="1460">
        <v>2981</v>
      </c>
      <c r="B270" s="1473" t="s">
        <v>490</v>
      </c>
      <c r="C270" s="1467" t="s">
        <v>231</v>
      </c>
      <c r="D270" s="1468" t="s">
        <v>13</v>
      </c>
      <c r="E270" s="1459" t="s">
        <v>527</v>
      </c>
      <c r="F270" s="973">
        <f>G270+H270</f>
        <v>0</v>
      </c>
      <c r="G270" s="973"/>
      <c r="H270" s="968"/>
    </row>
    <row r="271" spans="1:8" s="1456" customFormat="1" ht="43.5">
      <c r="A271" s="965">
        <v>3000</v>
      </c>
      <c r="B271" s="1471" t="s">
        <v>529</v>
      </c>
      <c r="C271" s="1461" t="s">
        <v>188</v>
      </c>
      <c r="D271" s="1462" t="s">
        <v>188</v>
      </c>
      <c r="E271" s="1472" t="s">
        <v>685</v>
      </c>
      <c r="F271" s="1395">
        <f>G271+H271</f>
        <v>5300</v>
      </c>
      <c r="G271" s="1395">
        <f>G273+G277+G280+G283+G286+G289+G292+G295+G299</f>
        <v>5300</v>
      </c>
      <c r="H271" s="1395">
        <f>H273+H277+H280+H283+H286+H289+H292+H295+H299</f>
        <v>0</v>
      </c>
    </row>
    <row r="272" spans="1:8" s="1426" customFormat="1" ht="13.5" customHeight="1">
      <c r="A272" s="1458"/>
      <c r="B272" s="1452"/>
      <c r="C272" s="1453"/>
      <c r="D272" s="1454"/>
      <c r="E272" s="1459" t="s">
        <v>191</v>
      </c>
      <c r="F272" s="968"/>
      <c r="G272" s="968"/>
      <c r="H272" s="968"/>
    </row>
    <row r="273" spans="1:8" s="1426" customFormat="1" ht="17.25" hidden="1">
      <c r="A273" s="1460">
        <v>3010</v>
      </c>
      <c r="B273" s="1471" t="s">
        <v>529</v>
      </c>
      <c r="C273" s="1461" t="s">
        <v>13</v>
      </c>
      <c r="D273" s="1462" t="s">
        <v>188</v>
      </c>
      <c r="E273" s="1463" t="s">
        <v>533</v>
      </c>
      <c r="F273" s="968">
        <f>G273+H273</f>
        <v>0</v>
      </c>
      <c r="G273" s="968">
        <f>G275+G276</f>
        <v>0</v>
      </c>
      <c r="H273" s="968">
        <f>H275+H276</f>
        <v>0</v>
      </c>
    </row>
    <row r="274" spans="1:8" s="1465" customFormat="1" ht="15" hidden="1" customHeight="1">
      <c r="A274" s="1460"/>
      <c r="B274" s="1452"/>
      <c r="C274" s="1461"/>
      <c r="D274" s="1462"/>
      <c r="E274" s="1459" t="s">
        <v>194</v>
      </c>
      <c r="F274" s="1067"/>
      <c r="G274" s="1067"/>
      <c r="H274" s="1067"/>
    </row>
    <row r="275" spans="1:8" s="1426" customFormat="1" ht="17.25" hidden="1">
      <c r="A275" s="1460">
        <v>3011</v>
      </c>
      <c r="B275" s="1473" t="s">
        <v>529</v>
      </c>
      <c r="C275" s="1467" t="s">
        <v>13</v>
      </c>
      <c r="D275" s="1468" t="s">
        <v>13</v>
      </c>
      <c r="E275" s="1459" t="s">
        <v>535</v>
      </c>
      <c r="F275" s="968">
        <f>G275+H275</f>
        <v>0</v>
      </c>
      <c r="G275" s="968"/>
      <c r="H275" s="968"/>
    </row>
    <row r="276" spans="1:8" s="1426" customFormat="1" ht="17.25" hidden="1">
      <c r="A276" s="1460">
        <v>3012</v>
      </c>
      <c r="B276" s="1473" t="s">
        <v>529</v>
      </c>
      <c r="C276" s="1467" t="s">
        <v>13</v>
      </c>
      <c r="D276" s="1468" t="s">
        <v>182</v>
      </c>
      <c r="E276" s="1459" t="s">
        <v>536</v>
      </c>
      <c r="F276" s="968">
        <f>G276+H276</f>
        <v>0</v>
      </c>
      <c r="G276" s="968"/>
      <c r="H276" s="968"/>
    </row>
    <row r="277" spans="1:8" s="1426" customFormat="1" ht="17.25" hidden="1">
      <c r="A277" s="1460">
        <v>3020</v>
      </c>
      <c r="B277" s="1471" t="s">
        <v>529</v>
      </c>
      <c r="C277" s="1461" t="s">
        <v>182</v>
      </c>
      <c r="D277" s="1462" t="s">
        <v>188</v>
      </c>
      <c r="E277" s="1463" t="s">
        <v>538</v>
      </c>
      <c r="F277" s="968">
        <f>G277+H277</f>
        <v>0</v>
      </c>
      <c r="G277" s="968">
        <f>G279</f>
        <v>0</v>
      </c>
      <c r="H277" s="968">
        <f>H279</f>
        <v>0</v>
      </c>
    </row>
    <row r="278" spans="1:8" s="1465" customFormat="1" ht="15" hidden="1" customHeight="1">
      <c r="A278" s="1460"/>
      <c r="B278" s="1452"/>
      <c r="C278" s="1461"/>
      <c r="D278" s="1462"/>
      <c r="E278" s="1459" t="s">
        <v>194</v>
      </c>
      <c r="F278" s="1067"/>
      <c r="G278" s="1067"/>
      <c r="H278" s="1067"/>
    </row>
    <row r="279" spans="1:8" s="1426" customFormat="1" ht="17.25" hidden="1">
      <c r="A279" s="1460">
        <v>3021</v>
      </c>
      <c r="B279" s="1473" t="s">
        <v>529</v>
      </c>
      <c r="C279" s="1467" t="s">
        <v>182</v>
      </c>
      <c r="D279" s="1468" t="s">
        <v>13</v>
      </c>
      <c r="E279" s="1459" t="s">
        <v>538</v>
      </c>
      <c r="F279" s="968">
        <f>G279+H279</f>
        <v>0</v>
      </c>
      <c r="G279" s="968"/>
      <c r="H279" s="968"/>
    </row>
    <row r="280" spans="1:8" s="1426" customFormat="1" ht="17.25" hidden="1">
      <c r="A280" s="1460">
        <v>3030</v>
      </c>
      <c r="B280" s="1471" t="s">
        <v>529</v>
      </c>
      <c r="C280" s="1461" t="s">
        <v>183</v>
      </c>
      <c r="D280" s="1462" t="s">
        <v>188</v>
      </c>
      <c r="E280" s="1463" t="s">
        <v>541</v>
      </c>
      <c r="F280" s="968">
        <f>G280+H280</f>
        <v>0</v>
      </c>
      <c r="G280" s="968">
        <f>G282</f>
        <v>0</v>
      </c>
      <c r="H280" s="968">
        <f>H282</f>
        <v>0</v>
      </c>
    </row>
    <row r="281" spans="1:8" s="1465" customFormat="1" ht="15" hidden="1" customHeight="1">
      <c r="A281" s="1460"/>
      <c r="B281" s="1452"/>
      <c r="C281" s="1461"/>
      <c r="D281" s="1462"/>
      <c r="E281" s="1459" t="s">
        <v>194</v>
      </c>
      <c r="F281" s="1067"/>
      <c r="G281" s="1067"/>
      <c r="H281" s="1067"/>
    </row>
    <row r="282" spans="1:8" s="1465" customFormat="1" ht="17.25" hidden="1">
      <c r="A282" s="1460">
        <v>3031</v>
      </c>
      <c r="B282" s="1473" t="s">
        <v>529</v>
      </c>
      <c r="C282" s="1467" t="s">
        <v>183</v>
      </c>
      <c r="D282" s="1468" t="s">
        <v>13</v>
      </c>
      <c r="E282" s="1459" t="s">
        <v>541</v>
      </c>
      <c r="F282" s="1067">
        <f>G282+H282</f>
        <v>0</v>
      </c>
      <c r="G282" s="1067"/>
      <c r="H282" s="1067"/>
    </row>
    <row r="283" spans="1:8" s="1426" customFormat="1" ht="17.25" hidden="1">
      <c r="A283" s="1460">
        <v>3040</v>
      </c>
      <c r="B283" s="1471" t="s">
        <v>529</v>
      </c>
      <c r="C283" s="1461" t="s">
        <v>184</v>
      </c>
      <c r="D283" s="1462" t="s">
        <v>188</v>
      </c>
      <c r="E283" s="1463" t="s">
        <v>544</v>
      </c>
      <c r="F283" s="1067">
        <f>G283+H283</f>
        <v>0</v>
      </c>
      <c r="G283" s="968">
        <f>G285</f>
        <v>0</v>
      </c>
      <c r="H283" s="968">
        <f>H285</f>
        <v>0</v>
      </c>
    </row>
    <row r="284" spans="1:8" s="1465" customFormat="1" ht="15" hidden="1" customHeight="1">
      <c r="A284" s="1460"/>
      <c r="B284" s="1452"/>
      <c r="C284" s="1461"/>
      <c r="D284" s="1462"/>
      <c r="E284" s="1459" t="s">
        <v>194</v>
      </c>
      <c r="F284" s="1067"/>
      <c r="G284" s="1067"/>
      <c r="H284" s="1067"/>
    </row>
    <row r="285" spans="1:8" s="1426" customFormat="1" ht="17.25" hidden="1">
      <c r="A285" s="1460">
        <v>3041</v>
      </c>
      <c r="B285" s="1473" t="s">
        <v>529</v>
      </c>
      <c r="C285" s="1467" t="s">
        <v>184</v>
      </c>
      <c r="D285" s="1468" t="s">
        <v>13</v>
      </c>
      <c r="E285" s="1459" t="s">
        <v>544</v>
      </c>
      <c r="F285" s="968">
        <f>G285+H285</f>
        <v>0</v>
      </c>
      <c r="G285" s="968"/>
      <c r="H285" s="968"/>
    </row>
    <row r="286" spans="1:8" s="1426" customFormat="1" ht="17.25" hidden="1">
      <c r="A286" s="1460">
        <v>3050</v>
      </c>
      <c r="B286" s="1471" t="s">
        <v>529</v>
      </c>
      <c r="C286" s="1461" t="s">
        <v>219</v>
      </c>
      <c r="D286" s="1462" t="s">
        <v>188</v>
      </c>
      <c r="E286" s="1463" t="s">
        <v>546</v>
      </c>
      <c r="F286" s="968">
        <f>G286+H286</f>
        <v>0</v>
      </c>
      <c r="G286" s="968">
        <f>G288</f>
        <v>0</v>
      </c>
      <c r="H286" s="968">
        <f>H288</f>
        <v>0</v>
      </c>
    </row>
    <row r="287" spans="1:8" s="1465" customFormat="1" ht="15" hidden="1" customHeight="1">
      <c r="A287" s="1460"/>
      <c r="B287" s="1452"/>
      <c r="C287" s="1461"/>
      <c r="D287" s="1462"/>
      <c r="E287" s="1459" t="s">
        <v>194</v>
      </c>
      <c r="F287" s="1067"/>
      <c r="G287" s="1067"/>
      <c r="H287" s="1067"/>
    </row>
    <row r="288" spans="1:8" s="1426" customFormat="1" ht="17.25" hidden="1">
      <c r="A288" s="1460">
        <v>3051</v>
      </c>
      <c r="B288" s="1473" t="s">
        <v>529</v>
      </c>
      <c r="C288" s="1467" t="s">
        <v>219</v>
      </c>
      <c r="D288" s="1468" t="s">
        <v>13</v>
      </c>
      <c r="E288" s="1459" t="s">
        <v>546</v>
      </c>
      <c r="F288" s="968">
        <f>G288+H288</f>
        <v>0</v>
      </c>
      <c r="G288" s="968"/>
      <c r="H288" s="968"/>
    </row>
    <row r="289" spans="1:11" s="1426" customFormat="1" ht="14.25" hidden="1" customHeight="1">
      <c r="A289" s="1460">
        <v>3060</v>
      </c>
      <c r="B289" s="1471" t="s">
        <v>529</v>
      </c>
      <c r="C289" s="1461" t="s">
        <v>224</v>
      </c>
      <c r="D289" s="1462" t="s">
        <v>188</v>
      </c>
      <c r="E289" s="1463" t="s">
        <v>549</v>
      </c>
      <c r="F289" s="968">
        <f>G289+H289</f>
        <v>0</v>
      </c>
      <c r="G289" s="968">
        <f>G291</f>
        <v>0</v>
      </c>
      <c r="H289" s="968">
        <f>H291</f>
        <v>0</v>
      </c>
    </row>
    <row r="290" spans="1:11" s="1465" customFormat="1" ht="15" hidden="1" customHeight="1">
      <c r="A290" s="1460"/>
      <c r="B290" s="1452"/>
      <c r="C290" s="1461"/>
      <c r="D290" s="1462"/>
      <c r="E290" s="1459" t="s">
        <v>194</v>
      </c>
      <c r="F290" s="1067"/>
      <c r="G290" s="1067"/>
      <c r="H290" s="1067"/>
    </row>
    <row r="291" spans="1:11" s="1426" customFormat="1" ht="14.25" hidden="1" customHeight="1">
      <c r="A291" s="1460">
        <v>3061</v>
      </c>
      <c r="B291" s="1473" t="s">
        <v>529</v>
      </c>
      <c r="C291" s="1467" t="s">
        <v>224</v>
      </c>
      <c r="D291" s="1468" t="s">
        <v>13</v>
      </c>
      <c r="E291" s="1459" t="s">
        <v>549</v>
      </c>
      <c r="F291" s="968">
        <f>G291+H291</f>
        <v>0</v>
      </c>
      <c r="G291" s="968"/>
      <c r="H291" s="968"/>
    </row>
    <row r="292" spans="1:11" s="1426" customFormat="1" ht="27">
      <c r="A292" s="1460">
        <v>3070</v>
      </c>
      <c r="B292" s="1471" t="s">
        <v>529</v>
      </c>
      <c r="C292" s="1461" t="s">
        <v>229</v>
      </c>
      <c r="D292" s="1462" t="s">
        <v>188</v>
      </c>
      <c r="E292" s="1463" t="s">
        <v>551</v>
      </c>
      <c r="F292" s="968">
        <f>G292+H292</f>
        <v>5300</v>
      </c>
      <c r="G292" s="968">
        <f>G294</f>
        <v>5300</v>
      </c>
      <c r="H292" s="968">
        <f>H294</f>
        <v>0</v>
      </c>
    </row>
    <row r="293" spans="1:11" s="1465" customFormat="1" ht="15" customHeight="1">
      <c r="A293" s="1460"/>
      <c r="B293" s="1452"/>
      <c r="C293" s="1461"/>
      <c r="D293" s="1462"/>
      <c r="E293" s="1459" t="s">
        <v>194</v>
      </c>
      <c r="F293" s="1067"/>
      <c r="G293" s="1067"/>
      <c r="H293" s="1067"/>
    </row>
    <row r="294" spans="1:11" s="1426" customFormat="1" ht="27">
      <c r="A294" s="1460">
        <v>3071</v>
      </c>
      <c r="B294" s="1473" t="s">
        <v>529</v>
      </c>
      <c r="C294" s="1467" t="s">
        <v>229</v>
      </c>
      <c r="D294" s="1468" t="s">
        <v>13</v>
      </c>
      <c r="E294" s="1459" t="s">
        <v>551</v>
      </c>
      <c r="F294" s="968">
        <f>G294+H294</f>
        <v>5300</v>
      </c>
      <c r="G294" s="968">
        <f>'[3]soc ogn'!F32+'[3]nvir. b`h'!F32</f>
        <v>5300</v>
      </c>
      <c r="H294" s="968"/>
    </row>
    <row r="295" spans="1:11" s="1426" customFormat="1" ht="27" hidden="1">
      <c r="A295" s="1460">
        <v>3080</v>
      </c>
      <c r="B295" s="1471" t="s">
        <v>529</v>
      </c>
      <c r="C295" s="1461" t="s">
        <v>231</v>
      </c>
      <c r="D295" s="1462" t="s">
        <v>188</v>
      </c>
      <c r="E295" s="1463" t="s">
        <v>553</v>
      </c>
      <c r="F295" s="968">
        <f>G295+H295</f>
        <v>0</v>
      </c>
      <c r="G295" s="968">
        <f>G297</f>
        <v>0</v>
      </c>
      <c r="H295" s="968">
        <f>H297</f>
        <v>0</v>
      </c>
    </row>
    <row r="296" spans="1:11" s="1465" customFormat="1" ht="15" hidden="1" customHeight="1">
      <c r="A296" s="1460"/>
      <c r="B296" s="1452"/>
      <c r="C296" s="1461"/>
      <c r="D296" s="1462"/>
      <c r="E296" s="1459" t="s">
        <v>194</v>
      </c>
      <c r="F296" s="1067"/>
      <c r="G296" s="1067"/>
      <c r="H296" s="1067"/>
    </row>
    <row r="297" spans="1:11" s="1426" customFormat="1" ht="27" hidden="1">
      <c r="A297" s="1460">
        <v>3081</v>
      </c>
      <c r="B297" s="1473" t="s">
        <v>529</v>
      </c>
      <c r="C297" s="1467" t="s">
        <v>231</v>
      </c>
      <c r="D297" s="1468" t="s">
        <v>13</v>
      </c>
      <c r="E297" s="1459" t="s">
        <v>553</v>
      </c>
      <c r="F297" s="968">
        <f>G297+H297</f>
        <v>0</v>
      </c>
      <c r="G297" s="968"/>
      <c r="H297" s="968"/>
    </row>
    <row r="298" spans="1:11" s="1465" customFormat="1" ht="15" hidden="1" customHeight="1">
      <c r="A298" s="1460"/>
      <c r="B298" s="1452"/>
      <c r="C298" s="1461"/>
      <c r="D298" s="1462"/>
      <c r="E298" s="1459" t="s">
        <v>194</v>
      </c>
      <c r="F298" s="1067"/>
      <c r="G298" s="1067"/>
      <c r="H298" s="1067"/>
    </row>
    <row r="299" spans="1:11" s="1426" customFormat="1" ht="27" hidden="1">
      <c r="A299" s="1460">
        <v>3090</v>
      </c>
      <c r="B299" s="1471" t="s">
        <v>529</v>
      </c>
      <c r="C299" s="1461" t="s">
        <v>367</v>
      </c>
      <c r="D299" s="1462" t="s">
        <v>188</v>
      </c>
      <c r="E299" s="1463" t="s">
        <v>557</v>
      </c>
      <c r="F299" s="968">
        <f>G299+H299</f>
        <v>0</v>
      </c>
      <c r="G299" s="968"/>
      <c r="H299" s="968">
        <f>H301+H302</f>
        <v>0</v>
      </c>
    </row>
    <row r="300" spans="1:11" s="1465" customFormat="1" ht="15" hidden="1" customHeight="1">
      <c r="A300" s="1460"/>
      <c r="B300" s="1452"/>
      <c r="C300" s="1461"/>
      <c r="D300" s="1462"/>
      <c r="E300" s="1459" t="s">
        <v>194</v>
      </c>
      <c r="F300" s="1067"/>
      <c r="G300" s="1067"/>
      <c r="H300" s="1067"/>
    </row>
    <row r="301" spans="1:11" s="1426" customFormat="1" ht="14.25" hidden="1" customHeight="1">
      <c r="A301" s="1479">
        <v>3091</v>
      </c>
      <c r="B301" s="1473" t="s">
        <v>529</v>
      </c>
      <c r="C301" s="1480" t="s">
        <v>367</v>
      </c>
      <c r="D301" s="1481" t="s">
        <v>13</v>
      </c>
      <c r="E301" s="1482" t="s">
        <v>557</v>
      </c>
      <c r="F301" s="968">
        <f>G301+H301</f>
        <v>0</v>
      </c>
      <c r="G301" s="968"/>
      <c r="H301" s="968"/>
    </row>
    <row r="302" spans="1:11" s="1426" customFormat="1" ht="40.5" hidden="1">
      <c r="A302" s="1479">
        <v>3092</v>
      </c>
      <c r="B302" s="1473" t="s">
        <v>529</v>
      </c>
      <c r="C302" s="1480" t="s">
        <v>367</v>
      </c>
      <c r="D302" s="1481" t="s">
        <v>182</v>
      </c>
      <c r="E302" s="1482" t="s">
        <v>559</v>
      </c>
      <c r="F302" s="968"/>
      <c r="G302" s="1483">
        <v>0</v>
      </c>
      <c r="H302" s="968">
        <f>'[3]soc ogn'!F150+'[3]nvir. b`h'!F150</f>
        <v>0</v>
      </c>
    </row>
    <row r="303" spans="1:11" s="1456" customFormat="1" ht="49.5">
      <c r="A303" s="976">
        <v>3100</v>
      </c>
      <c r="B303" s="1461" t="s">
        <v>561</v>
      </c>
      <c r="C303" s="1461" t="s">
        <v>188</v>
      </c>
      <c r="D303" s="1462" t="s">
        <v>188</v>
      </c>
      <c r="E303" s="1484" t="s">
        <v>686</v>
      </c>
      <c r="F303" s="1337">
        <f>G303+H303-[3]ekamut!F124</f>
        <v>50000</v>
      </c>
      <c r="G303" s="1337">
        <f>G305</f>
        <v>150000</v>
      </c>
      <c r="H303" s="1337">
        <f>H305</f>
        <v>0</v>
      </c>
      <c r="K303" s="1457"/>
    </row>
    <row r="304" spans="1:11" s="1426" customFormat="1" ht="13.5" customHeight="1">
      <c r="A304" s="1479"/>
      <c r="B304" s="1452"/>
      <c r="C304" s="1453"/>
      <c r="D304" s="1454"/>
      <c r="E304" s="1459" t="s">
        <v>191</v>
      </c>
      <c r="F304" s="968"/>
      <c r="G304" s="968"/>
      <c r="H304" s="968"/>
    </row>
    <row r="305" spans="1:10" s="1426" customFormat="1" ht="15" customHeight="1">
      <c r="A305" s="1479">
        <v>3110</v>
      </c>
      <c r="B305" s="1485" t="s">
        <v>561</v>
      </c>
      <c r="C305" s="1485" t="s">
        <v>13</v>
      </c>
      <c r="D305" s="1486" t="s">
        <v>188</v>
      </c>
      <c r="E305" s="1476" t="s">
        <v>563</v>
      </c>
      <c r="F305" s="968">
        <f>G305+H305-[3]ekamut!D124</f>
        <v>50000</v>
      </c>
      <c r="G305" s="968">
        <f>G307</f>
        <v>150000</v>
      </c>
      <c r="H305" s="968">
        <f>H307</f>
        <v>0</v>
      </c>
    </row>
    <row r="306" spans="1:10" s="1465" customFormat="1" ht="15" customHeight="1">
      <c r="A306" s="1479"/>
      <c r="B306" s="1452"/>
      <c r="C306" s="1461"/>
      <c r="D306" s="1462"/>
      <c r="E306" s="1459" t="s">
        <v>194</v>
      </c>
      <c r="F306" s="1067"/>
      <c r="G306" s="1067"/>
      <c r="H306" s="1067"/>
      <c r="J306" s="1487"/>
    </row>
    <row r="307" spans="1:10" s="1426" customFormat="1" ht="18" thickBot="1">
      <c r="A307" s="1488">
        <v>3112</v>
      </c>
      <c r="B307" s="1489" t="s">
        <v>561</v>
      </c>
      <c r="C307" s="1489" t="s">
        <v>13</v>
      </c>
      <c r="D307" s="1490" t="s">
        <v>182</v>
      </c>
      <c r="E307" s="1491" t="s">
        <v>564</v>
      </c>
      <c r="F307" s="968">
        <f>G307-[3]ekamut!F124</f>
        <v>50000</v>
      </c>
      <c r="G307" s="968">
        <f>'[3]caxseri erbashx'!N309</f>
        <v>150000</v>
      </c>
      <c r="H307" s="968">
        <f>'[3]pah fond '!F150</f>
        <v>0</v>
      </c>
    </row>
    <row r="308" spans="1:10">
      <c r="B308" s="1493"/>
      <c r="C308" s="1494"/>
      <c r="D308" s="1495"/>
    </row>
    <row r="309" spans="1:10">
      <c r="B309" s="1499"/>
      <c r="C309" s="1494"/>
      <c r="D309" s="1495"/>
    </row>
    <row r="310" spans="1:10">
      <c r="B310" s="1499"/>
      <c r="C310" s="1494"/>
      <c r="D310" s="1495"/>
      <c r="E310" s="1498"/>
    </row>
    <row r="311" spans="1:10">
      <c r="B311" s="1499"/>
      <c r="C311" s="1500"/>
      <c r="D311" s="1112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8" sqref="E8"/>
    </sheetView>
  </sheetViews>
  <sheetFormatPr defaultRowHeight="12.75"/>
  <cols>
    <col min="1" max="1" width="5.85546875" style="989" customWidth="1"/>
    <col min="2" max="2" width="42.5703125" style="989" customWidth="1"/>
    <col min="3" max="3" width="6.28515625" style="1116" customWidth="1"/>
    <col min="4" max="4" width="14.42578125" style="989" customWidth="1"/>
    <col min="5" max="5" width="15.85546875" style="989" customWidth="1"/>
    <col min="6" max="6" width="14.5703125" style="989" customWidth="1"/>
    <col min="7" max="7" width="13" style="989" customWidth="1"/>
    <col min="8" max="8" width="12" style="989" bestFit="1" customWidth="1"/>
    <col min="9" max="9" width="13.5703125" style="989" customWidth="1"/>
    <col min="10" max="256" width="9.140625" style="989"/>
    <col min="257" max="257" width="5.85546875" style="989" customWidth="1"/>
    <col min="258" max="258" width="42.5703125" style="989" customWidth="1"/>
    <col min="259" max="259" width="6.28515625" style="989" customWidth="1"/>
    <col min="260" max="260" width="14.42578125" style="989" customWidth="1"/>
    <col min="261" max="261" width="15.85546875" style="989" customWidth="1"/>
    <col min="262" max="262" width="14.5703125" style="989" customWidth="1"/>
    <col min="263" max="263" width="13" style="989" customWidth="1"/>
    <col min="264" max="264" width="12" style="989" bestFit="1" customWidth="1"/>
    <col min="265" max="265" width="13.5703125" style="989" customWidth="1"/>
    <col min="266" max="512" width="9.140625" style="989"/>
    <col min="513" max="513" width="5.85546875" style="989" customWidth="1"/>
    <col min="514" max="514" width="42.5703125" style="989" customWidth="1"/>
    <col min="515" max="515" width="6.28515625" style="989" customWidth="1"/>
    <col min="516" max="516" width="14.42578125" style="989" customWidth="1"/>
    <col min="517" max="517" width="15.85546875" style="989" customWidth="1"/>
    <col min="518" max="518" width="14.5703125" style="989" customWidth="1"/>
    <col min="519" max="519" width="13" style="989" customWidth="1"/>
    <col min="520" max="520" width="12" style="989" bestFit="1" customWidth="1"/>
    <col min="521" max="521" width="13.5703125" style="989" customWidth="1"/>
    <col min="522" max="768" width="9.140625" style="989"/>
    <col min="769" max="769" width="5.85546875" style="989" customWidth="1"/>
    <col min="770" max="770" width="42.5703125" style="989" customWidth="1"/>
    <col min="771" max="771" width="6.28515625" style="989" customWidth="1"/>
    <col min="772" max="772" width="14.42578125" style="989" customWidth="1"/>
    <col min="773" max="773" width="15.85546875" style="989" customWidth="1"/>
    <col min="774" max="774" width="14.5703125" style="989" customWidth="1"/>
    <col min="775" max="775" width="13" style="989" customWidth="1"/>
    <col min="776" max="776" width="12" style="989" bestFit="1" customWidth="1"/>
    <col min="777" max="777" width="13.5703125" style="989" customWidth="1"/>
    <col min="778" max="1024" width="9.140625" style="989"/>
    <col min="1025" max="1025" width="5.85546875" style="989" customWidth="1"/>
    <col min="1026" max="1026" width="42.5703125" style="989" customWidth="1"/>
    <col min="1027" max="1027" width="6.28515625" style="989" customWidth="1"/>
    <col min="1028" max="1028" width="14.42578125" style="989" customWidth="1"/>
    <col min="1029" max="1029" width="15.85546875" style="989" customWidth="1"/>
    <col min="1030" max="1030" width="14.5703125" style="989" customWidth="1"/>
    <col min="1031" max="1031" width="13" style="989" customWidth="1"/>
    <col min="1032" max="1032" width="12" style="989" bestFit="1" customWidth="1"/>
    <col min="1033" max="1033" width="13.5703125" style="989" customWidth="1"/>
    <col min="1034" max="1280" width="9.140625" style="989"/>
    <col min="1281" max="1281" width="5.85546875" style="989" customWidth="1"/>
    <col min="1282" max="1282" width="42.5703125" style="989" customWidth="1"/>
    <col min="1283" max="1283" width="6.28515625" style="989" customWidth="1"/>
    <col min="1284" max="1284" width="14.42578125" style="989" customWidth="1"/>
    <col min="1285" max="1285" width="15.85546875" style="989" customWidth="1"/>
    <col min="1286" max="1286" width="14.5703125" style="989" customWidth="1"/>
    <col min="1287" max="1287" width="13" style="989" customWidth="1"/>
    <col min="1288" max="1288" width="12" style="989" bestFit="1" customWidth="1"/>
    <col min="1289" max="1289" width="13.5703125" style="989" customWidth="1"/>
    <col min="1290" max="1536" width="9.140625" style="989"/>
    <col min="1537" max="1537" width="5.85546875" style="989" customWidth="1"/>
    <col min="1538" max="1538" width="42.5703125" style="989" customWidth="1"/>
    <col min="1539" max="1539" width="6.28515625" style="989" customWidth="1"/>
    <col min="1540" max="1540" width="14.42578125" style="989" customWidth="1"/>
    <col min="1541" max="1541" width="15.85546875" style="989" customWidth="1"/>
    <col min="1542" max="1542" width="14.5703125" style="989" customWidth="1"/>
    <col min="1543" max="1543" width="13" style="989" customWidth="1"/>
    <col min="1544" max="1544" width="12" style="989" bestFit="1" customWidth="1"/>
    <col min="1545" max="1545" width="13.5703125" style="989" customWidth="1"/>
    <col min="1546" max="1792" width="9.140625" style="989"/>
    <col min="1793" max="1793" width="5.85546875" style="989" customWidth="1"/>
    <col min="1794" max="1794" width="42.5703125" style="989" customWidth="1"/>
    <col min="1795" max="1795" width="6.28515625" style="989" customWidth="1"/>
    <col min="1796" max="1796" width="14.42578125" style="989" customWidth="1"/>
    <col min="1797" max="1797" width="15.85546875" style="989" customWidth="1"/>
    <col min="1798" max="1798" width="14.5703125" style="989" customWidth="1"/>
    <col min="1799" max="1799" width="13" style="989" customWidth="1"/>
    <col min="1800" max="1800" width="12" style="989" bestFit="1" customWidth="1"/>
    <col min="1801" max="1801" width="13.5703125" style="989" customWidth="1"/>
    <col min="1802" max="2048" width="9.140625" style="989"/>
    <col min="2049" max="2049" width="5.85546875" style="989" customWidth="1"/>
    <col min="2050" max="2050" width="42.5703125" style="989" customWidth="1"/>
    <col min="2051" max="2051" width="6.28515625" style="989" customWidth="1"/>
    <col min="2052" max="2052" width="14.42578125" style="989" customWidth="1"/>
    <col min="2053" max="2053" width="15.85546875" style="989" customWidth="1"/>
    <col min="2054" max="2054" width="14.5703125" style="989" customWidth="1"/>
    <col min="2055" max="2055" width="13" style="989" customWidth="1"/>
    <col min="2056" max="2056" width="12" style="989" bestFit="1" customWidth="1"/>
    <col min="2057" max="2057" width="13.5703125" style="989" customWidth="1"/>
    <col min="2058" max="2304" width="9.140625" style="989"/>
    <col min="2305" max="2305" width="5.85546875" style="989" customWidth="1"/>
    <col min="2306" max="2306" width="42.5703125" style="989" customWidth="1"/>
    <col min="2307" max="2307" width="6.28515625" style="989" customWidth="1"/>
    <col min="2308" max="2308" width="14.42578125" style="989" customWidth="1"/>
    <col min="2309" max="2309" width="15.85546875" style="989" customWidth="1"/>
    <col min="2310" max="2310" width="14.5703125" style="989" customWidth="1"/>
    <col min="2311" max="2311" width="13" style="989" customWidth="1"/>
    <col min="2312" max="2312" width="12" style="989" bestFit="1" customWidth="1"/>
    <col min="2313" max="2313" width="13.5703125" style="989" customWidth="1"/>
    <col min="2314" max="2560" width="9.140625" style="989"/>
    <col min="2561" max="2561" width="5.85546875" style="989" customWidth="1"/>
    <col min="2562" max="2562" width="42.5703125" style="989" customWidth="1"/>
    <col min="2563" max="2563" width="6.28515625" style="989" customWidth="1"/>
    <col min="2564" max="2564" width="14.42578125" style="989" customWidth="1"/>
    <col min="2565" max="2565" width="15.85546875" style="989" customWidth="1"/>
    <col min="2566" max="2566" width="14.5703125" style="989" customWidth="1"/>
    <col min="2567" max="2567" width="13" style="989" customWidth="1"/>
    <col min="2568" max="2568" width="12" style="989" bestFit="1" customWidth="1"/>
    <col min="2569" max="2569" width="13.5703125" style="989" customWidth="1"/>
    <col min="2570" max="2816" width="9.140625" style="989"/>
    <col min="2817" max="2817" width="5.85546875" style="989" customWidth="1"/>
    <col min="2818" max="2818" width="42.5703125" style="989" customWidth="1"/>
    <col min="2819" max="2819" width="6.28515625" style="989" customWidth="1"/>
    <col min="2820" max="2820" width="14.42578125" style="989" customWidth="1"/>
    <col min="2821" max="2821" width="15.85546875" style="989" customWidth="1"/>
    <col min="2822" max="2822" width="14.5703125" style="989" customWidth="1"/>
    <col min="2823" max="2823" width="13" style="989" customWidth="1"/>
    <col min="2824" max="2824" width="12" style="989" bestFit="1" customWidth="1"/>
    <col min="2825" max="2825" width="13.5703125" style="989" customWidth="1"/>
    <col min="2826" max="3072" width="9.140625" style="989"/>
    <col min="3073" max="3073" width="5.85546875" style="989" customWidth="1"/>
    <col min="3074" max="3074" width="42.5703125" style="989" customWidth="1"/>
    <col min="3075" max="3075" width="6.28515625" style="989" customWidth="1"/>
    <col min="3076" max="3076" width="14.42578125" style="989" customWidth="1"/>
    <col min="3077" max="3077" width="15.85546875" style="989" customWidth="1"/>
    <col min="3078" max="3078" width="14.5703125" style="989" customWidth="1"/>
    <col min="3079" max="3079" width="13" style="989" customWidth="1"/>
    <col min="3080" max="3080" width="12" style="989" bestFit="1" customWidth="1"/>
    <col min="3081" max="3081" width="13.5703125" style="989" customWidth="1"/>
    <col min="3082" max="3328" width="9.140625" style="989"/>
    <col min="3329" max="3329" width="5.85546875" style="989" customWidth="1"/>
    <col min="3330" max="3330" width="42.5703125" style="989" customWidth="1"/>
    <col min="3331" max="3331" width="6.28515625" style="989" customWidth="1"/>
    <col min="3332" max="3332" width="14.42578125" style="989" customWidth="1"/>
    <col min="3333" max="3333" width="15.85546875" style="989" customWidth="1"/>
    <col min="3334" max="3334" width="14.5703125" style="989" customWidth="1"/>
    <col min="3335" max="3335" width="13" style="989" customWidth="1"/>
    <col min="3336" max="3336" width="12" style="989" bestFit="1" customWidth="1"/>
    <col min="3337" max="3337" width="13.5703125" style="989" customWidth="1"/>
    <col min="3338" max="3584" width="9.140625" style="989"/>
    <col min="3585" max="3585" width="5.85546875" style="989" customWidth="1"/>
    <col min="3586" max="3586" width="42.5703125" style="989" customWidth="1"/>
    <col min="3587" max="3587" width="6.28515625" style="989" customWidth="1"/>
    <col min="3588" max="3588" width="14.42578125" style="989" customWidth="1"/>
    <col min="3589" max="3589" width="15.85546875" style="989" customWidth="1"/>
    <col min="3590" max="3590" width="14.5703125" style="989" customWidth="1"/>
    <col min="3591" max="3591" width="13" style="989" customWidth="1"/>
    <col min="3592" max="3592" width="12" style="989" bestFit="1" customWidth="1"/>
    <col min="3593" max="3593" width="13.5703125" style="989" customWidth="1"/>
    <col min="3594" max="3840" width="9.140625" style="989"/>
    <col min="3841" max="3841" width="5.85546875" style="989" customWidth="1"/>
    <col min="3842" max="3842" width="42.5703125" style="989" customWidth="1"/>
    <col min="3843" max="3843" width="6.28515625" style="989" customWidth="1"/>
    <col min="3844" max="3844" width="14.42578125" style="989" customWidth="1"/>
    <col min="3845" max="3845" width="15.85546875" style="989" customWidth="1"/>
    <col min="3846" max="3846" width="14.5703125" style="989" customWidth="1"/>
    <col min="3847" max="3847" width="13" style="989" customWidth="1"/>
    <col min="3848" max="3848" width="12" style="989" bestFit="1" customWidth="1"/>
    <col min="3849" max="3849" width="13.5703125" style="989" customWidth="1"/>
    <col min="3850" max="4096" width="9.140625" style="989"/>
    <col min="4097" max="4097" width="5.85546875" style="989" customWidth="1"/>
    <col min="4098" max="4098" width="42.5703125" style="989" customWidth="1"/>
    <col min="4099" max="4099" width="6.28515625" style="989" customWidth="1"/>
    <col min="4100" max="4100" width="14.42578125" style="989" customWidth="1"/>
    <col min="4101" max="4101" width="15.85546875" style="989" customWidth="1"/>
    <col min="4102" max="4102" width="14.5703125" style="989" customWidth="1"/>
    <col min="4103" max="4103" width="13" style="989" customWidth="1"/>
    <col min="4104" max="4104" width="12" style="989" bestFit="1" customWidth="1"/>
    <col min="4105" max="4105" width="13.5703125" style="989" customWidth="1"/>
    <col min="4106" max="4352" width="9.140625" style="989"/>
    <col min="4353" max="4353" width="5.85546875" style="989" customWidth="1"/>
    <col min="4354" max="4354" width="42.5703125" style="989" customWidth="1"/>
    <col min="4355" max="4355" width="6.28515625" style="989" customWidth="1"/>
    <col min="4356" max="4356" width="14.42578125" style="989" customWidth="1"/>
    <col min="4357" max="4357" width="15.85546875" style="989" customWidth="1"/>
    <col min="4358" max="4358" width="14.5703125" style="989" customWidth="1"/>
    <col min="4359" max="4359" width="13" style="989" customWidth="1"/>
    <col min="4360" max="4360" width="12" style="989" bestFit="1" customWidth="1"/>
    <col min="4361" max="4361" width="13.5703125" style="989" customWidth="1"/>
    <col min="4362" max="4608" width="9.140625" style="989"/>
    <col min="4609" max="4609" width="5.85546875" style="989" customWidth="1"/>
    <col min="4610" max="4610" width="42.5703125" style="989" customWidth="1"/>
    <col min="4611" max="4611" width="6.28515625" style="989" customWidth="1"/>
    <col min="4612" max="4612" width="14.42578125" style="989" customWidth="1"/>
    <col min="4613" max="4613" width="15.85546875" style="989" customWidth="1"/>
    <col min="4614" max="4614" width="14.5703125" style="989" customWidth="1"/>
    <col min="4615" max="4615" width="13" style="989" customWidth="1"/>
    <col min="4616" max="4616" width="12" style="989" bestFit="1" customWidth="1"/>
    <col min="4617" max="4617" width="13.5703125" style="989" customWidth="1"/>
    <col min="4618" max="4864" width="9.140625" style="989"/>
    <col min="4865" max="4865" width="5.85546875" style="989" customWidth="1"/>
    <col min="4866" max="4866" width="42.5703125" style="989" customWidth="1"/>
    <col min="4867" max="4867" width="6.28515625" style="989" customWidth="1"/>
    <col min="4868" max="4868" width="14.42578125" style="989" customWidth="1"/>
    <col min="4869" max="4869" width="15.85546875" style="989" customWidth="1"/>
    <col min="4870" max="4870" width="14.5703125" style="989" customWidth="1"/>
    <col min="4871" max="4871" width="13" style="989" customWidth="1"/>
    <col min="4872" max="4872" width="12" style="989" bestFit="1" customWidth="1"/>
    <col min="4873" max="4873" width="13.5703125" style="989" customWidth="1"/>
    <col min="4874" max="5120" width="9.140625" style="989"/>
    <col min="5121" max="5121" width="5.85546875" style="989" customWidth="1"/>
    <col min="5122" max="5122" width="42.5703125" style="989" customWidth="1"/>
    <col min="5123" max="5123" width="6.28515625" style="989" customWidth="1"/>
    <col min="5124" max="5124" width="14.42578125" style="989" customWidth="1"/>
    <col min="5125" max="5125" width="15.85546875" style="989" customWidth="1"/>
    <col min="5126" max="5126" width="14.5703125" style="989" customWidth="1"/>
    <col min="5127" max="5127" width="13" style="989" customWidth="1"/>
    <col min="5128" max="5128" width="12" style="989" bestFit="1" customWidth="1"/>
    <col min="5129" max="5129" width="13.5703125" style="989" customWidth="1"/>
    <col min="5130" max="5376" width="9.140625" style="989"/>
    <col min="5377" max="5377" width="5.85546875" style="989" customWidth="1"/>
    <col min="5378" max="5378" width="42.5703125" style="989" customWidth="1"/>
    <col min="5379" max="5379" width="6.28515625" style="989" customWidth="1"/>
    <col min="5380" max="5380" width="14.42578125" style="989" customWidth="1"/>
    <col min="5381" max="5381" width="15.85546875" style="989" customWidth="1"/>
    <col min="5382" max="5382" width="14.5703125" style="989" customWidth="1"/>
    <col min="5383" max="5383" width="13" style="989" customWidth="1"/>
    <col min="5384" max="5384" width="12" style="989" bestFit="1" customWidth="1"/>
    <col min="5385" max="5385" width="13.5703125" style="989" customWidth="1"/>
    <col min="5386" max="5632" width="9.140625" style="989"/>
    <col min="5633" max="5633" width="5.85546875" style="989" customWidth="1"/>
    <col min="5634" max="5634" width="42.5703125" style="989" customWidth="1"/>
    <col min="5635" max="5635" width="6.28515625" style="989" customWidth="1"/>
    <col min="5636" max="5636" width="14.42578125" style="989" customWidth="1"/>
    <col min="5637" max="5637" width="15.85546875" style="989" customWidth="1"/>
    <col min="5638" max="5638" width="14.5703125" style="989" customWidth="1"/>
    <col min="5639" max="5639" width="13" style="989" customWidth="1"/>
    <col min="5640" max="5640" width="12" style="989" bestFit="1" customWidth="1"/>
    <col min="5641" max="5641" width="13.5703125" style="989" customWidth="1"/>
    <col min="5642" max="5888" width="9.140625" style="989"/>
    <col min="5889" max="5889" width="5.85546875" style="989" customWidth="1"/>
    <col min="5890" max="5890" width="42.5703125" style="989" customWidth="1"/>
    <col min="5891" max="5891" width="6.28515625" style="989" customWidth="1"/>
    <col min="5892" max="5892" width="14.42578125" style="989" customWidth="1"/>
    <col min="5893" max="5893" width="15.85546875" style="989" customWidth="1"/>
    <col min="5894" max="5894" width="14.5703125" style="989" customWidth="1"/>
    <col min="5895" max="5895" width="13" style="989" customWidth="1"/>
    <col min="5896" max="5896" width="12" style="989" bestFit="1" customWidth="1"/>
    <col min="5897" max="5897" width="13.5703125" style="989" customWidth="1"/>
    <col min="5898" max="6144" width="9.140625" style="989"/>
    <col min="6145" max="6145" width="5.85546875" style="989" customWidth="1"/>
    <col min="6146" max="6146" width="42.5703125" style="989" customWidth="1"/>
    <col min="6147" max="6147" width="6.28515625" style="989" customWidth="1"/>
    <col min="6148" max="6148" width="14.42578125" style="989" customWidth="1"/>
    <col min="6149" max="6149" width="15.85546875" style="989" customWidth="1"/>
    <col min="6150" max="6150" width="14.5703125" style="989" customWidth="1"/>
    <col min="6151" max="6151" width="13" style="989" customWidth="1"/>
    <col min="6152" max="6152" width="12" style="989" bestFit="1" customWidth="1"/>
    <col min="6153" max="6153" width="13.5703125" style="989" customWidth="1"/>
    <col min="6154" max="6400" width="9.140625" style="989"/>
    <col min="6401" max="6401" width="5.85546875" style="989" customWidth="1"/>
    <col min="6402" max="6402" width="42.5703125" style="989" customWidth="1"/>
    <col min="6403" max="6403" width="6.28515625" style="989" customWidth="1"/>
    <col min="6404" max="6404" width="14.42578125" style="989" customWidth="1"/>
    <col min="6405" max="6405" width="15.85546875" style="989" customWidth="1"/>
    <col min="6406" max="6406" width="14.5703125" style="989" customWidth="1"/>
    <col min="6407" max="6407" width="13" style="989" customWidth="1"/>
    <col min="6408" max="6408" width="12" style="989" bestFit="1" customWidth="1"/>
    <col min="6409" max="6409" width="13.5703125" style="989" customWidth="1"/>
    <col min="6410" max="6656" width="9.140625" style="989"/>
    <col min="6657" max="6657" width="5.85546875" style="989" customWidth="1"/>
    <col min="6658" max="6658" width="42.5703125" style="989" customWidth="1"/>
    <col min="6659" max="6659" width="6.28515625" style="989" customWidth="1"/>
    <col min="6660" max="6660" width="14.42578125" style="989" customWidth="1"/>
    <col min="6661" max="6661" width="15.85546875" style="989" customWidth="1"/>
    <col min="6662" max="6662" width="14.5703125" style="989" customWidth="1"/>
    <col min="6663" max="6663" width="13" style="989" customWidth="1"/>
    <col min="6664" max="6664" width="12" style="989" bestFit="1" customWidth="1"/>
    <col min="6665" max="6665" width="13.5703125" style="989" customWidth="1"/>
    <col min="6666" max="6912" width="9.140625" style="989"/>
    <col min="6913" max="6913" width="5.85546875" style="989" customWidth="1"/>
    <col min="6914" max="6914" width="42.5703125" style="989" customWidth="1"/>
    <col min="6915" max="6915" width="6.28515625" style="989" customWidth="1"/>
    <col min="6916" max="6916" width="14.42578125" style="989" customWidth="1"/>
    <col min="6917" max="6917" width="15.85546875" style="989" customWidth="1"/>
    <col min="6918" max="6918" width="14.5703125" style="989" customWidth="1"/>
    <col min="6919" max="6919" width="13" style="989" customWidth="1"/>
    <col min="6920" max="6920" width="12" style="989" bestFit="1" customWidth="1"/>
    <col min="6921" max="6921" width="13.5703125" style="989" customWidth="1"/>
    <col min="6922" max="7168" width="9.140625" style="989"/>
    <col min="7169" max="7169" width="5.85546875" style="989" customWidth="1"/>
    <col min="7170" max="7170" width="42.5703125" style="989" customWidth="1"/>
    <col min="7171" max="7171" width="6.28515625" style="989" customWidth="1"/>
    <col min="7172" max="7172" width="14.42578125" style="989" customWidth="1"/>
    <col min="7173" max="7173" width="15.85546875" style="989" customWidth="1"/>
    <col min="7174" max="7174" width="14.5703125" style="989" customWidth="1"/>
    <col min="7175" max="7175" width="13" style="989" customWidth="1"/>
    <col min="7176" max="7176" width="12" style="989" bestFit="1" customWidth="1"/>
    <col min="7177" max="7177" width="13.5703125" style="989" customWidth="1"/>
    <col min="7178" max="7424" width="9.140625" style="989"/>
    <col min="7425" max="7425" width="5.85546875" style="989" customWidth="1"/>
    <col min="7426" max="7426" width="42.5703125" style="989" customWidth="1"/>
    <col min="7427" max="7427" width="6.28515625" style="989" customWidth="1"/>
    <col min="7428" max="7428" width="14.42578125" style="989" customWidth="1"/>
    <col min="7429" max="7429" width="15.85546875" style="989" customWidth="1"/>
    <col min="7430" max="7430" width="14.5703125" style="989" customWidth="1"/>
    <col min="7431" max="7431" width="13" style="989" customWidth="1"/>
    <col min="7432" max="7432" width="12" style="989" bestFit="1" customWidth="1"/>
    <col min="7433" max="7433" width="13.5703125" style="989" customWidth="1"/>
    <col min="7434" max="7680" width="9.140625" style="989"/>
    <col min="7681" max="7681" width="5.85546875" style="989" customWidth="1"/>
    <col min="7682" max="7682" width="42.5703125" style="989" customWidth="1"/>
    <col min="7683" max="7683" width="6.28515625" style="989" customWidth="1"/>
    <col min="7684" max="7684" width="14.42578125" style="989" customWidth="1"/>
    <col min="7685" max="7685" width="15.85546875" style="989" customWidth="1"/>
    <col min="7686" max="7686" width="14.5703125" style="989" customWidth="1"/>
    <col min="7687" max="7687" width="13" style="989" customWidth="1"/>
    <col min="7688" max="7688" width="12" style="989" bestFit="1" customWidth="1"/>
    <col min="7689" max="7689" width="13.5703125" style="989" customWidth="1"/>
    <col min="7690" max="7936" width="9.140625" style="989"/>
    <col min="7937" max="7937" width="5.85546875" style="989" customWidth="1"/>
    <col min="7938" max="7938" width="42.5703125" style="989" customWidth="1"/>
    <col min="7939" max="7939" width="6.28515625" style="989" customWidth="1"/>
    <col min="7940" max="7940" width="14.42578125" style="989" customWidth="1"/>
    <col min="7941" max="7941" width="15.85546875" style="989" customWidth="1"/>
    <col min="7942" max="7942" width="14.5703125" style="989" customWidth="1"/>
    <col min="7943" max="7943" width="13" style="989" customWidth="1"/>
    <col min="7944" max="7944" width="12" style="989" bestFit="1" customWidth="1"/>
    <col min="7945" max="7945" width="13.5703125" style="989" customWidth="1"/>
    <col min="7946" max="8192" width="9.140625" style="989"/>
    <col min="8193" max="8193" width="5.85546875" style="989" customWidth="1"/>
    <col min="8194" max="8194" width="42.5703125" style="989" customWidth="1"/>
    <col min="8195" max="8195" width="6.28515625" style="989" customWidth="1"/>
    <col min="8196" max="8196" width="14.42578125" style="989" customWidth="1"/>
    <col min="8197" max="8197" width="15.85546875" style="989" customWidth="1"/>
    <col min="8198" max="8198" width="14.5703125" style="989" customWidth="1"/>
    <col min="8199" max="8199" width="13" style="989" customWidth="1"/>
    <col min="8200" max="8200" width="12" style="989" bestFit="1" customWidth="1"/>
    <col min="8201" max="8201" width="13.5703125" style="989" customWidth="1"/>
    <col min="8202" max="8448" width="9.140625" style="989"/>
    <col min="8449" max="8449" width="5.85546875" style="989" customWidth="1"/>
    <col min="8450" max="8450" width="42.5703125" style="989" customWidth="1"/>
    <col min="8451" max="8451" width="6.28515625" style="989" customWidth="1"/>
    <col min="8452" max="8452" width="14.42578125" style="989" customWidth="1"/>
    <col min="8453" max="8453" width="15.85546875" style="989" customWidth="1"/>
    <col min="8454" max="8454" width="14.5703125" style="989" customWidth="1"/>
    <col min="8455" max="8455" width="13" style="989" customWidth="1"/>
    <col min="8456" max="8456" width="12" style="989" bestFit="1" customWidth="1"/>
    <col min="8457" max="8457" width="13.5703125" style="989" customWidth="1"/>
    <col min="8458" max="8704" width="9.140625" style="989"/>
    <col min="8705" max="8705" width="5.85546875" style="989" customWidth="1"/>
    <col min="8706" max="8706" width="42.5703125" style="989" customWidth="1"/>
    <col min="8707" max="8707" width="6.28515625" style="989" customWidth="1"/>
    <col min="8708" max="8708" width="14.42578125" style="989" customWidth="1"/>
    <col min="8709" max="8709" width="15.85546875" style="989" customWidth="1"/>
    <col min="8710" max="8710" width="14.5703125" style="989" customWidth="1"/>
    <col min="8711" max="8711" width="13" style="989" customWidth="1"/>
    <col min="8712" max="8712" width="12" style="989" bestFit="1" customWidth="1"/>
    <col min="8713" max="8713" width="13.5703125" style="989" customWidth="1"/>
    <col min="8714" max="8960" width="9.140625" style="989"/>
    <col min="8961" max="8961" width="5.85546875" style="989" customWidth="1"/>
    <col min="8962" max="8962" width="42.5703125" style="989" customWidth="1"/>
    <col min="8963" max="8963" width="6.28515625" style="989" customWidth="1"/>
    <col min="8964" max="8964" width="14.42578125" style="989" customWidth="1"/>
    <col min="8965" max="8965" width="15.85546875" style="989" customWidth="1"/>
    <col min="8966" max="8966" width="14.5703125" style="989" customWidth="1"/>
    <col min="8967" max="8967" width="13" style="989" customWidth="1"/>
    <col min="8968" max="8968" width="12" style="989" bestFit="1" customWidth="1"/>
    <col min="8969" max="8969" width="13.5703125" style="989" customWidth="1"/>
    <col min="8970" max="9216" width="9.140625" style="989"/>
    <col min="9217" max="9217" width="5.85546875" style="989" customWidth="1"/>
    <col min="9218" max="9218" width="42.5703125" style="989" customWidth="1"/>
    <col min="9219" max="9219" width="6.28515625" style="989" customWidth="1"/>
    <col min="9220" max="9220" width="14.42578125" style="989" customWidth="1"/>
    <col min="9221" max="9221" width="15.85546875" style="989" customWidth="1"/>
    <col min="9222" max="9222" width="14.5703125" style="989" customWidth="1"/>
    <col min="9223" max="9223" width="13" style="989" customWidth="1"/>
    <col min="9224" max="9224" width="12" style="989" bestFit="1" customWidth="1"/>
    <col min="9225" max="9225" width="13.5703125" style="989" customWidth="1"/>
    <col min="9226" max="9472" width="9.140625" style="989"/>
    <col min="9473" max="9473" width="5.85546875" style="989" customWidth="1"/>
    <col min="9474" max="9474" width="42.5703125" style="989" customWidth="1"/>
    <col min="9475" max="9475" width="6.28515625" style="989" customWidth="1"/>
    <col min="9476" max="9476" width="14.42578125" style="989" customWidth="1"/>
    <col min="9477" max="9477" width="15.85546875" style="989" customWidth="1"/>
    <col min="9478" max="9478" width="14.5703125" style="989" customWidth="1"/>
    <col min="9479" max="9479" width="13" style="989" customWidth="1"/>
    <col min="9480" max="9480" width="12" style="989" bestFit="1" customWidth="1"/>
    <col min="9481" max="9481" width="13.5703125" style="989" customWidth="1"/>
    <col min="9482" max="9728" width="9.140625" style="989"/>
    <col min="9729" max="9729" width="5.85546875" style="989" customWidth="1"/>
    <col min="9730" max="9730" width="42.5703125" style="989" customWidth="1"/>
    <col min="9731" max="9731" width="6.28515625" style="989" customWidth="1"/>
    <col min="9732" max="9732" width="14.42578125" style="989" customWidth="1"/>
    <col min="9733" max="9733" width="15.85546875" style="989" customWidth="1"/>
    <col min="9734" max="9734" width="14.5703125" style="989" customWidth="1"/>
    <col min="9735" max="9735" width="13" style="989" customWidth="1"/>
    <col min="9736" max="9736" width="12" style="989" bestFit="1" customWidth="1"/>
    <col min="9737" max="9737" width="13.5703125" style="989" customWidth="1"/>
    <col min="9738" max="9984" width="9.140625" style="989"/>
    <col min="9985" max="9985" width="5.85546875" style="989" customWidth="1"/>
    <col min="9986" max="9986" width="42.5703125" style="989" customWidth="1"/>
    <col min="9987" max="9987" width="6.28515625" style="989" customWidth="1"/>
    <col min="9988" max="9988" width="14.42578125" style="989" customWidth="1"/>
    <col min="9989" max="9989" width="15.85546875" style="989" customWidth="1"/>
    <col min="9990" max="9990" width="14.5703125" style="989" customWidth="1"/>
    <col min="9991" max="9991" width="13" style="989" customWidth="1"/>
    <col min="9992" max="9992" width="12" style="989" bestFit="1" customWidth="1"/>
    <col min="9993" max="9993" width="13.5703125" style="989" customWidth="1"/>
    <col min="9994" max="10240" width="9.140625" style="989"/>
    <col min="10241" max="10241" width="5.85546875" style="989" customWidth="1"/>
    <col min="10242" max="10242" width="42.5703125" style="989" customWidth="1"/>
    <col min="10243" max="10243" width="6.28515625" style="989" customWidth="1"/>
    <col min="10244" max="10244" width="14.42578125" style="989" customWidth="1"/>
    <col min="10245" max="10245" width="15.85546875" style="989" customWidth="1"/>
    <col min="10246" max="10246" width="14.5703125" style="989" customWidth="1"/>
    <col min="10247" max="10247" width="13" style="989" customWidth="1"/>
    <col min="10248" max="10248" width="12" style="989" bestFit="1" customWidth="1"/>
    <col min="10249" max="10249" width="13.5703125" style="989" customWidth="1"/>
    <col min="10250" max="10496" width="9.140625" style="989"/>
    <col min="10497" max="10497" width="5.85546875" style="989" customWidth="1"/>
    <col min="10498" max="10498" width="42.5703125" style="989" customWidth="1"/>
    <col min="10499" max="10499" width="6.28515625" style="989" customWidth="1"/>
    <col min="10500" max="10500" width="14.42578125" style="989" customWidth="1"/>
    <col min="10501" max="10501" width="15.85546875" style="989" customWidth="1"/>
    <col min="10502" max="10502" width="14.5703125" style="989" customWidth="1"/>
    <col min="10503" max="10503" width="13" style="989" customWidth="1"/>
    <col min="10504" max="10504" width="12" style="989" bestFit="1" customWidth="1"/>
    <col min="10505" max="10505" width="13.5703125" style="989" customWidth="1"/>
    <col min="10506" max="10752" width="9.140625" style="989"/>
    <col min="10753" max="10753" width="5.85546875" style="989" customWidth="1"/>
    <col min="10754" max="10754" width="42.5703125" style="989" customWidth="1"/>
    <col min="10755" max="10755" width="6.28515625" style="989" customWidth="1"/>
    <col min="10756" max="10756" width="14.42578125" style="989" customWidth="1"/>
    <col min="10757" max="10757" width="15.85546875" style="989" customWidth="1"/>
    <col min="10758" max="10758" width="14.5703125" style="989" customWidth="1"/>
    <col min="10759" max="10759" width="13" style="989" customWidth="1"/>
    <col min="10760" max="10760" width="12" style="989" bestFit="1" customWidth="1"/>
    <col min="10761" max="10761" width="13.5703125" style="989" customWidth="1"/>
    <col min="10762" max="11008" width="9.140625" style="989"/>
    <col min="11009" max="11009" width="5.85546875" style="989" customWidth="1"/>
    <col min="11010" max="11010" width="42.5703125" style="989" customWidth="1"/>
    <col min="11011" max="11011" width="6.28515625" style="989" customWidth="1"/>
    <col min="11012" max="11012" width="14.42578125" style="989" customWidth="1"/>
    <col min="11013" max="11013" width="15.85546875" style="989" customWidth="1"/>
    <col min="11014" max="11014" width="14.5703125" style="989" customWidth="1"/>
    <col min="11015" max="11015" width="13" style="989" customWidth="1"/>
    <col min="11016" max="11016" width="12" style="989" bestFit="1" customWidth="1"/>
    <col min="11017" max="11017" width="13.5703125" style="989" customWidth="1"/>
    <col min="11018" max="11264" width="9.140625" style="989"/>
    <col min="11265" max="11265" width="5.85546875" style="989" customWidth="1"/>
    <col min="11266" max="11266" width="42.5703125" style="989" customWidth="1"/>
    <col min="11267" max="11267" width="6.28515625" style="989" customWidth="1"/>
    <col min="11268" max="11268" width="14.42578125" style="989" customWidth="1"/>
    <col min="11269" max="11269" width="15.85546875" style="989" customWidth="1"/>
    <col min="11270" max="11270" width="14.5703125" style="989" customWidth="1"/>
    <col min="11271" max="11271" width="13" style="989" customWidth="1"/>
    <col min="11272" max="11272" width="12" style="989" bestFit="1" customWidth="1"/>
    <col min="11273" max="11273" width="13.5703125" style="989" customWidth="1"/>
    <col min="11274" max="11520" width="9.140625" style="989"/>
    <col min="11521" max="11521" width="5.85546875" style="989" customWidth="1"/>
    <col min="11522" max="11522" width="42.5703125" style="989" customWidth="1"/>
    <col min="11523" max="11523" width="6.28515625" style="989" customWidth="1"/>
    <col min="11524" max="11524" width="14.42578125" style="989" customWidth="1"/>
    <col min="11525" max="11525" width="15.85546875" style="989" customWidth="1"/>
    <col min="11526" max="11526" width="14.5703125" style="989" customWidth="1"/>
    <col min="11527" max="11527" width="13" style="989" customWidth="1"/>
    <col min="11528" max="11528" width="12" style="989" bestFit="1" customWidth="1"/>
    <col min="11529" max="11529" width="13.5703125" style="989" customWidth="1"/>
    <col min="11530" max="11776" width="9.140625" style="989"/>
    <col min="11777" max="11777" width="5.85546875" style="989" customWidth="1"/>
    <col min="11778" max="11778" width="42.5703125" style="989" customWidth="1"/>
    <col min="11779" max="11779" width="6.28515625" style="989" customWidth="1"/>
    <col min="11780" max="11780" width="14.42578125" style="989" customWidth="1"/>
    <col min="11781" max="11781" width="15.85546875" style="989" customWidth="1"/>
    <col min="11782" max="11782" width="14.5703125" style="989" customWidth="1"/>
    <col min="11783" max="11783" width="13" style="989" customWidth="1"/>
    <col min="11784" max="11784" width="12" style="989" bestFit="1" customWidth="1"/>
    <col min="11785" max="11785" width="13.5703125" style="989" customWidth="1"/>
    <col min="11786" max="12032" width="9.140625" style="989"/>
    <col min="12033" max="12033" width="5.85546875" style="989" customWidth="1"/>
    <col min="12034" max="12034" width="42.5703125" style="989" customWidth="1"/>
    <col min="12035" max="12035" width="6.28515625" style="989" customWidth="1"/>
    <col min="12036" max="12036" width="14.42578125" style="989" customWidth="1"/>
    <col min="12037" max="12037" width="15.85546875" style="989" customWidth="1"/>
    <col min="12038" max="12038" width="14.5703125" style="989" customWidth="1"/>
    <col min="12039" max="12039" width="13" style="989" customWidth="1"/>
    <col min="12040" max="12040" width="12" style="989" bestFit="1" customWidth="1"/>
    <col min="12041" max="12041" width="13.5703125" style="989" customWidth="1"/>
    <col min="12042" max="12288" width="9.140625" style="989"/>
    <col min="12289" max="12289" width="5.85546875" style="989" customWidth="1"/>
    <col min="12290" max="12290" width="42.5703125" style="989" customWidth="1"/>
    <col min="12291" max="12291" width="6.28515625" style="989" customWidth="1"/>
    <col min="12292" max="12292" width="14.42578125" style="989" customWidth="1"/>
    <col min="12293" max="12293" width="15.85546875" style="989" customWidth="1"/>
    <col min="12294" max="12294" width="14.5703125" style="989" customWidth="1"/>
    <col min="12295" max="12295" width="13" style="989" customWidth="1"/>
    <col min="12296" max="12296" width="12" style="989" bestFit="1" customWidth="1"/>
    <col min="12297" max="12297" width="13.5703125" style="989" customWidth="1"/>
    <col min="12298" max="12544" width="9.140625" style="989"/>
    <col min="12545" max="12545" width="5.85546875" style="989" customWidth="1"/>
    <col min="12546" max="12546" width="42.5703125" style="989" customWidth="1"/>
    <col min="12547" max="12547" width="6.28515625" style="989" customWidth="1"/>
    <col min="12548" max="12548" width="14.42578125" style="989" customWidth="1"/>
    <col min="12549" max="12549" width="15.85546875" style="989" customWidth="1"/>
    <col min="12550" max="12550" width="14.5703125" style="989" customWidth="1"/>
    <col min="12551" max="12551" width="13" style="989" customWidth="1"/>
    <col min="12552" max="12552" width="12" style="989" bestFit="1" customWidth="1"/>
    <col min="12553" max="12553" width="13.5703125" style="989" customWidth="1"/>
    <col min="12554" max="12800" width="9.140625" style="989"/>
    <col min="12801" max="12801" width="5.85546875" style="989" customWidth="1"/>
    <col min="12802" max="12802" width="42.5703125" style="989" customWidth="1"/>
    <col min="12803" max="12803" width="6.28515625" style="989" customWidth="1"/>
    <col min="12804" max="12804" width="14.42578125" style="989" customWidth="1"/>
    <col min="12805" max="12805" width="15.85546875" style="989" customWidth="1"/>
    <col min="12806" max="12806" width="14.5703125" style="989" customWidth="1"/>
    <col min="12807" max="12807" width="13" style="989" customWidth="1"/>
    <col min="12808" max="12808" width="12" style="989" bestFit="1" customWidth="1"/>
    <col min="12809" max="12809" width="13.5703125" style="989" customWidth="1"/>
    <col min="12810" max="13056" width="9.140625" style="989"/>
    <col min="13057" max="13057" width="5.85546875" style="989" customWidth="1"/>
    <col min="13058" max="13058" width="42.5703125" style="989" customWidth="1"/>
    <col min="13059" max="13059" width="6.28515625" style="989" customWidth="1"/>
    <col min="13060" max="13060" width="14.42578125" style="989" customWidth="1"/>
    <col min="13061" max="13061" width="15.85546875" style="989" customWidth="1"/>
    <col min="13062" max="13062" width="14.5703125" style="989" customWidth="1"/>
    <col min="13063" max="13063" width="13" style="989" customWidth="1"/>
    <col min="13064" max="13064" width="12" style="989" bestFit="1" customWidth="1"/>
    <col min="13065" max="13065" width="13.5703125" style="989" customWidth="1"/>
    <col min="13066" max="13312" width="9.140625" style="989"/>
    <col min="13313" max="13313" width="5.85546875" style="989" customWidth="1"/>
    <col min="13314" max="13314" width="42.5703125" style="989" customWidth="1"/>
    <col min="13315" max="13315" width="6.28515625" style="989" customWidth="1"/>
    <col min="13316" max="13316" width="14.42578125" style="989" customWidth="1"/>
    <col min="13317" max="13317" width="15.85546875" style="989" customWidth="1"/>
    <col min="13318" max="13318" width="14.5703125" style="989" customWidth="1"/>
    <col min="13319" max="13319" width="13" style="989" customWidth="1"/>
    <col min="13320" max="13320" width="12" style="989" bestFit="1" customWidth="1"/>
    <col min="13321" max="13321" width="13.5703125" style="989" customWidth="1"/>
    <col min="13322" max="13568" width="9.140625" style="989"/>
    <col min="13569" max="13569" width="5.85546875" style="989" customWidth="1"/>
    <col min="13570" max="13570" width="42.5703125" style="989" customWidth="1"/>
    <col min="13571" max="13571" width="6.28515625" style="989" customWidth="1"/>
    <col min="13572" max="13572" width="14.42578125" style="989" customWidth="1"/>
    <col min="13573" max="13573" width="15.85546875" style="989" customWidth="1"/>
    <col min="13574" max="13574" width="14.5703125" style="989" customWidth="1"/>
    <col min="13575" max="13575" width="13" style="989" customWidth="1"/>
    <col min="13576" max="13576" width="12" style="989" bestFit="1" customWidth="1"/>
    <col min="13577" max="13577" width="13.5703125" style="989" customWidth="1"/>
    <col min="13578" max="13824" width="9.140625" style="989"/>
    <col min="13825" max="13825" width="5.85546875" style="989" customWidth="1"/>
    <col min="13826" max="13826" width="42.5703125" style="989" customWidth="1"/>
    <col min="13827" max="13827" width="6.28515625" style="989" customWidth="1"/>
    <col min="13828" max="13828" width="14.42578125" style="989" customWidth="1"/>
    <col min="13829" max="13829" width="15.85546875" style="989" customWidth="1"/>
    <col min="13830" max="13830" width="14.5703125" style="989" customWidth="1"/>
    <col min="13831" max="13831" width="13" style="989" customWidth="1"/>
    <col min="13832" max="13832" width="12" style="989" bestFit="1" customWidth="1"/>
    <col min="13833" max="13833" width="13.5703125" style="989" customWidth="1"/>
    <col min="13834" max="14080" width="9.140625" style="989"/>
    <col min="14081" max="14081" width="5.85546875" style="989" customWidth="1"/>
    <col min="14082" max="14082" width="42.5703125" style="989" customWidth="1"/>
    <col min="14083" max="14083" width="6.28515625" style="989" customWidth="1"/>
    <col min="14084" max="14084" width="14.42578125" style="989" customWidth="1"/>
    <col min="14085" max="14085" width="15.85546875" style="989" customWidth="1"/>
    <col min="14086" max="14086" width="14.5703125" style="989" customWidth="1"/>
    <col min="14087" max="14087" width="13" style="989" customWidth="1"/>
    <col min="14088" max="14088" width="12" style="989" bestFit="1" customWidth="1"/>
    <col min="14089" max="14089" width="13.5703125" style="989" customWidth="1"/>
    <col min="14090" max="14336" width="9.140625" style="989"/>
    <col min="14337" max="14337" width="5.85546875" style="989" customWidth="1"/>
    <col min="14338" max="14338" width="42.5703125" style="989" customWidth="1"/>
    <col min="14339" max="14339" width="6.28515625" style="989" customWidth="1"/>
    <col min="14340" max="14340" width="14.42578125" style="989" customWidth="1"/>
    <col min="14341" max="14341" width="15.85546875" style="989" customWidth="1"/>
    <col min="14342" max="14342" width="14.5703125" style="989" customWidth="1"/>
    <col min="14343" max="14343" width="13" style="989" customWidth="1"/>
    <col min="14344" max="14344" width="12" style="989" bestFit="1" customWidth="1"/>
    <col min="14345" max="14345" width="13.5703125" style="989" customWidth="1"/>
    <col min="14346" max="14592" width="9.140625" style="989"/>
    <col min="14593" max="14593" width="5.85546875" style="989" customWidth="1"/>
    <col min="14594" max="14594" width="42.5703125" style="989" customWidth="1"/>
    <col min="14595" max="14595" width="6.28515625" style="989" customWidth="1"/>
    <col min="14596" max="14596" width="14.42578125" style="989" customWidth="1"/>
    <col min="14597" max="14597" width="15.85546875" style="989" customWidth="1"/>
    <col min="14598" max="14598" width="14.5703125" style="989" customWidth="1"/>
    <col min="14599" max="14599" width="13" style="989" customWidth="1"/>
    <col min="14600" max="14600" width="12" style="989" bestFit="1" customWidth="1"/>
    <col min="14601" max="14601" width="13.5703125" style="989" customWidth="1"/>
    <col min="14602" max="14848" width="9.140625" style="989"/>
    <col min="14849" max="14849" width="5.85546875" style="989" customWidth="1"/>
    <col min="14850" max="14850" width="42.5703125" style="989" customWidth="1"/>
    <col min="14851" max="14851" width="6.28515625" style="989" customWidth="1"/>
    <col min="14852" max="14852" width="14.42578125" style="989" customWidth="1"/>
    <col min="14853" max="14853" width="15.85546875" style="989" customWidth="1"/>
    <col min="14854" max="14854" width="14.5703125" style="989" customWidth="1"/>
    <col min="14855" max="14855" width="13" style="989" customWidth="1"/>
    <col min="14856" max="14856" width="12" style="989" bestFit="1" customWidth="1"/>
    <col min="14857" max="14857" width="13.5703125" style="989" customWidth="1"/>
    <col min="14858" max="15104" width="9.140625" style="989"/>
    <col min="15105" max="15105" width="5.85546875" style="989" customWidth="1"/>
    <col min="15106" max="15106" width="42.5703125" style="989" customWidth="1"/>
    <col min="15107" max="15107" width="6.28515625" style="989" customWidth="1"/>
    <col min="15108" max="15108" width="14.42578125" style="989" customWidth="1"/>
    <col min="15109" max="15109" width="15.85546875" style="989" customWidth="1"/>
    <col min="15110" max="15110" width="14.5703125" style="989" customWidth="1"/>
    <col min="15111" max="15111" width="13" style="989" customWidth="1"/>
    <col min="15112" max="15112" width="12" style="989" bestFit="1" customWidth="1"/>
    <col min="15113" max="15113" width="13.5703125" style="989" customWidth="1"/>
    <col min="15114" max="15360" width="9.140625" style="989"/>
    <col min="15361" max="15361" width="5.85546875" style="989" customWidth="1"/>
    <col min="15362" max="15362" width="42.5703125" style="989" customWidth="1"/>
    <col min="15363" max="15363" width="6.28515625" style="989" customWidth="1"/>
    <col min="15364" max="15364" width="14.42578125" style="989" customWidth="1"/>
    <col min="15365" max="15365" width="15.85546875" style="989" customWidth="1"/>
    <col min="15366" max="15366" width="14.5703125" style="989" customWidth="1"/>
    <col min="15367" max="15367" width="13" style="989" customWidth="1"/>
    <col min="15368" max="15368" width="12" style="989" bestFit="1" customWidth="1"/>
    <col min="15369" max="15369" width="13.5703125" style="989" customWidth="1"/>
    <col min="15370" max="15616" width="9.140625" style="989"/>
    <col min="15617" max="15617" width="5.85546875" style="989" customWidth="1"/>
    <col min="15618" max="15618" width="42.5703125" style="989" customWidth="1"/>
    <col min="15619" max="15619" width="6.28515625" style="989" customWidth="1"/>
    <col min="15620" max="15620" width="14.42578125" style="989" customWidth="1"/>
    <col min="15621" max="15621" width="15.85546875" style="989" customWidth="1"/>
    <col min="15622" max="15622" width="14.5703125" style="989" customWidth="1"/>
    <col min="15623" max="15623" width="13" style="989" customWidth="1"/>
    <col min="15624" max="15624" width="12" style="989" bestFit="1" customWidth="1"/>
    <col min="15625" max="15625" width="13.5703125" style="989" customWidth="1"/>
    <col min="15626" max="15872" width="9.140625" style="989"/>
    <col min="15873" max="15873" width="5.85546875" style="989" customWidth="1"/>
    <col min="15874" max="15874" width="42.5703125" style="989" customWidth="1"/>
    <col min="15875" max="15875" width="6.28515625" style="989" customWidth="1"/>
    <col min="15876" max="15876" width="14.42578125" style="989" customWidth="1"/>
    <col min="15877" max="15877" width="15.85546875" style="989" customWidth="1"/>
    <col min="15878" max="15878" width="14.5703125" style="989" customWidth="1"/>
    <col min="15879" max="15879" width="13" style="989" customWidth="1"/>
    <col min="15880" max="15880" width="12" style="989" bestFit="1" customWidth="1"/>
    <col min="15881" max="15881" width="13.5703125" style="989" customWidth="1"/>
    <col min="15882" max="16128" width="9.140625" style="989"/>
    <col min="16129" max="16129" width="5.85546875" style="989" customWidth="1"/>
    <col min="16130" max="16130" width="42.5703125" style="989" customWidth="1"/>
    <col min="16131" max="16131" width="6.28515625" style="989" customWidth="1"/>
    <col min="16132" max="16132" width="14.42578125" style="989" customWidth="1"/>
    <col min="16133" max="16133" width="15.85546875" style="989" customWidth="1"/>
    <col min="16134" max="16134" width="14.5703125" style="989" customWidth="1"/>
    <col min="16135" max="16135" width="13" style="989" customWidth="1"/>
    <col min="16136" max="16136" width="12" style="989" bestFit="1" customWidth="1"/>
    <col min="16137" max="16137" width="13.5703125" style="989" customWidth="1"/>
    <col min="16138" max="16384" width="9.140625" style="989"/>
  </cols>
  <sheetData>
    <row r="1" spans="1:9" s="922" customFormat="1" ht="18" customHeight="1">
      <c r="A1" s="1601" t="s">
        <v>687</v>
      </c>
      <c r="B1" s="1601"/>
      <c r="C1" s="1601"/>
      <c r="D1" s="1601"/>
      <c r="E1" s="1601"/>
      <c r="F1" s="1601"/>
    </row>
    <row r="2" spans="1:9" s="923" customFormat="1" ht="31.5" customHeight="1">
      <c r="A2" s="1589" t="s">
        <v>688</v>
      </c>
      <c r="B2" s="1589"/>
      <c r="C2" s="1589"/>
      <c r="D2" s="1589"/>
      <c r="E2" s="1589"/>
      <c r="F2" s="1589"/>
    </row>
    <row r="3" spans="1:9" s="923" customFormat="1" ht="11.25" customHeight="1">
      <c r="A3" s="924" t="s">
        <v>689</v>
      </c>
      <c r="B3" s="924"/>
      <c r="C3" s="924"/>
    </row>
    <row r="4" spans="1:9" s="923" customFormat="1" ht="14.25" thickBot="1">
      <c r="C4" s="925"/>
      <c r="E4" s="926" t="s">
        <v>168</v>
      </c>
      <c r="F4" s="927"/>
    </row>
    <row r="5" spans="1:9" s="923" customFormat="1" ht="30" customHeight="1" thickBot="1">
      <c r="A5" s="1602" t="s">
        <v>169</v>
      </c>
      <c r="B5" s="928" t="s">
        <v>690</v>
      </c>
      <c r="C5" s="929"/>
      <c r="D5" s="1590" t="s">
        <v>572</v>
      </c>
      <c r="E5" s="1592" t="s">
        <v>191</v>
      </c>
      <c r="F5" s="1593"/>
    </row>
    <row r="6" spans="1:9" s="923" customFormat="1" ht="33" customHeight="1" thickBot="1">
      <c r="A6" s="1603"/>
      <c r="B6" s="930" t="s">
        <v>691</v>
      </c>
      <c r="C6" s="931" t="s">
        <v>692</v>
      </c>
      <c r="D6" s="1591"/>
      <c r="E6" s="932" t="s">
        <v>573</v>
      </c>
      <c r="F6" s="932" t="s">
        <v>574</v>
      </c>
    </row>
    <row r="7" spans="1:9" s="923" customFormat="1" ht="14.25" thickBot="1">
      <c r="A7" s="933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</row>
    <row r="8" spans="1:9" s="923" customFormat="1" ht="31.5" customHeight="1" thickBot="1">
      <c r="A8" s="934">
        <v>4000</v>
      </c>
      <c r="B8" s="935" t="s">
        <v>693</v>
      </c>
      <c r="C8" s="936"/>
      <c r="D8" s="937">
        <f>E8+F8-[3]ekamut!F124</f>
        <v>2362870.3292999999</v>
      </c>
      <c r="E8" s="938">
        <f>E10</f>
        <v>1049372.6302999998</v>
      </c>
      <c r="F8" s="939">
        <f>F10+F171+F206</f>
        <v>1413497.699</v>
      </c>
      <c r="G8" s="940"/>
      <c r="H8" s="941"/>
      <c r="I8" s="941"/>
    </row>
    <row r="9" spans="1:9" s="923" customFormat="1" ht="14.25" thickBot="1">
      <c r="A9" s="934"/>
      <c r="B9" s="942" t="s">
        <v>694</v>
      </c>
      <c r="C9" s="936"/>
      <c r="D9" s="943"/>
      <c r="E9" s="944"/>
      <c r="F9" s="939"/>
    </row>
    <row r="10" spans="1:9" s="923" customFormat="1" ht="47.25" customHeight="1" thickBot="1">
      <c r="A10" s="945">
        <v>4050</v>
      </c>
      <c r="B10" s="946" t="s">
        <v>695</v>
      </c>
      <c r="C10" s="947" t="s">
        <v>696</v>
      </c>
      <c r="D10" s="948">
        <f>E10+F10-[3]ekamut!F124</f>
        <v>949372.63029999984</v>
      </c>
      <c r="E10" s="949">
        <f>E12+E25+E68+E83+E93+E127+E142</f>
        <v>1049372.6302999998</v>
      </c>
      <c r="F10" s="950"/>
      <c r="G10" s="940"/>
      <c r="H10" s="940"/>
      <c r="I10" s="941"/>
    </row>
    <row r="11" spans="1:9" s="923" customFormat="1" ht="14.25" thickBot="1">
      <c r="A11" s="951"/>
      <c r="B11" s="952" t="s">
        <v>694</v>
      </c>
      <c r="C11" s="953"/>
      <c r="D11" s="954"/>
      <c r="E11" s="954"/>
      <c r="F11" s="950"/>
    </row>
    <row r="12" spans="1:9" s="923" customFormat="1" ht="30.75" customHeight="1" thickBot="1">
      <c r="A12" s="955">
        <v>4100</v>
      </c>
      <c r="B12" s="956" t="s">
        <v>697</v>
      </c>
      <c r="C12" s="957" t="s">
        <v>696</v>
      </c>
      <c r="D12" s="958">
        <f>E12</f>
        <v>205816.5</v>
      </c>
      <c r="E12" s="958">
        <f>E14+E19+E22</f>
        <v>205816.5</v>
      </c>
      <c r="F12" s="959" t="s">
        <v>185</v>
      </c>
    </row>
    <row r="13" spans="1:9" s="923" customFormat="1" ht="13.5">
      <c r="A13" s="960"/>
      <c r="B13" s="961" t="s">
        <v>694</v>
      </c>
      <c r="C13" s="962"/>
      <c r="D13" s="963"/>
      <c r="E13" s="963"/>
      <c r="F13" s="964"/>
    </row>
    <row r="14" spans="1:9" s="923" customFormat="1" ht="27">
      <c r="A14" s="965">
        <v>4110</v>
      </c>
      <c r="B14" s="966" t="s">
        <v>698</v>
      </c>
      <c r="C14" s="967" t="s">
        <v>696</v>
      </c>
      <c r="D14" s="968">
        <f>E14</f>
        <v>205816.5</v>
      </c>
      <c r="E14" s="968">
        <f>E16+E17+E18</f>
        <v>205816.5</v>
      </c>
      <c r="F14" s="969" t="s">
        <v>185</v>
      </c>
    </row>
    <row r="15" spans="1:9" s="923" customFormat="1" ht="14.25">
      <c r="A15" s="965"/>
      <c r="B15" s="970" t="s">
        <v>194</v>
      </c>
      <c r="C15" s="967"/>
      <c r="D15" s="968"/>
      <c r="E15" s="968"/>
      <c r="F15" s="969"/>
    </row>
    <row r="16" spans="1:9" s="923" customFormat="1" ht="13.5" customHeight="1">
      <c r="A16" s="965">
        <v>4111</v>
      </c>
      <c r="B16" s="971" t="s">
        <v>699</v>
      </c>
      <c r="C16" s="972" t="s">
        <v>700</v>
      </c>
      <c r="D16" s="968">
        <f>E16</f>
        <v>187816.5</v>
      </c>
      <c r="E16" s="968">
        <f>[3]aparat!F34+'[3]zags '!F34+'[3]վեկտոր պլյուս'!F34+[3]turq!F34+[3]gjuxatntes!F35+'[3]chanap transp'!F34+'[3]transp nax'!F34+'[3]ajl nax'!F34+'[3]tntes harab'!F37+[3]axb!F34+'[3]srgaka mig'!F34+'[3]bnak shin'!F34+[3]lusav!F34+'[3]hangst sport'!F34+'[3]mshak palat'!F34+'[3]mshak kazm'!F34+[3]herutahax!F34+[3]texekat!F34+'[3]yndameny mankap.'!F34+[3]gisherotik!F34+'[3]soc ogn'!F34+'[3]nvir. b`h'!F34+'[3]pah fond '!F34+'[3]yndam arvest erash'!F34</f>
        <v>187816.5</v>
      </c>
      <c r="F16" s="969" t="s">
        <v>185</v>
      </c>
    </row>
    <row r="17" spans="1:6" s="923" customFormat="1" ht="30" customHeight="1" thickBot="1">
      <c r="A17" s="965">
        <v>4112</v>
      </c>
      <c r="B17" s="971" t="s">
        <v>701</v>
      </c>
      <c r="C17" s="972" t="s">
        <v>702</v>
      </c>
      <c r="D17" s="968">
        <f>E17</f>
        <v>18000</v>
      </c>
      <c r="E17" s="968">
        <f>[3]aparat!F35+'[3]zags '!F35+'[3]վեկտոր պլյուս'!F35+[3]turq!F35+[3]gjuxatntes!F36+'[3]chanap transp'!F35+'[3]transp nax'!F35+'[3]ajl nax'!F35+'[3]tntes harab'!F38+[3]axb!F35+'[3]srgaka mig'!F35+'[3]bnak shin'!F35+[3]lusav!F35+'[3]hangst sport'!F35+'[3]kent grad'!F35+'[3]mshak palat'!F35+'[3]mshak kazm'!F35+[3]herutahax!F35+[3]texekat!F35+'[3]yndameny mankap.'!F35+[3]gisherotik!F35+[3]marzadp!F35+'[3]soc ogn'!F35+'[3]nvir. b`h'!F35+'[3]pah fond '!F35+'[3]yndam arvest erash'!F35</f>
        <v>18000</v>
      </c>
      <c r="F17" s="969" t="s">
        <v>185</v>
      </c>
    </row>
    <row r="18" spans="1:6" s="923" customFormat="1" ht="45.75" hidden="1" customHeight="1">
      <c r="A18" s="965">
        <v>4114</v>
      </c>
      <c r="B18" s="971" t="s">
        <v>703</v>
      </c>
      <c r="C18" s="972" t="s">
        <v>704</v>
      </c>
      <c r="D18" s="973">
        <f>E18</f>
        <v>0</v>
      </c>
      <c r="E18" s="973">
        <f>[3]aparat!F38+'[3]zags '!F38+'[3]վեկտոր պլյուս'!F38+[3]turq!F38+[3]gjuxatntes!F39+'[3]chanap transp'!F38+'[3]transp nax'!F38+'[3]ajl nax'!F38+'[3]tntes harab'!F41+[3]axb!F38+'[3]srgaka mig'!F38+'[3]bnak shin'!F38+[3]lusav!F38+'[3]hangst sport'!F38+'[3]kent grad'!F38+'[3]mshak palat'!F38+'[3]mshak kazm'!F38+[3]herutahax!F38+[3]texekat!F38+'[3]yndameny mankap.'!F38+[3]gisherotik!F38+[3]marzadp!F38+'[3]soc ogn'!F38+'[3]nvir. b`h'!F38+'[3]pah fond '!F38+'[3]yndam arvest erash'!F38</f>
        <v>0</v>
      </c>
      <c r="F18" s="969" t="s">
        <v>185</v>
      </c>
    </row>
    <row r="19" spans="1:6" s="923" customFormat="1" ht="45.75" hidden="1" customHeight="1">
      <c r="A19" s="965">
        <v>4120</v>
      </c>
      <c r="B19" s="974" t="s">
        <v>705</v>
      </c>
      <c r="C19" s="967" t="s">
        <v>696</v>
      </c>
      <c r="D19" s="975"/>
      <c r="E19" s="973">
        <f>E21</f>
        <v>0</v>
      </c>
      <c r="F19" s="969" t="s">
        <v>185</v>
      </c>
    </row>
    <row r="20" spans="1:6" s="923" customFormat="1" ht="45.75" hidden="1" customHeight="1">
      <c r="A20" s="965"/>
      <c r="B20" s="970" t="s">
        <v>194</v>
      </c>
      <c r="C20" s="967"/>
      <c r="D20" s="973"/>
      <c r="E20" s="973"/>
      <c r="F20" s="969"/>
    </row>
    <row r="21" spans="1:6" s="923" customFormat="1" ht="45.75" hidden="1" customHeight="1">
      <c r="A21" s="965">
        <v>4121</v>
      </c>
      <c r="B21" s="971" t="s">
        <v>706</v>
      </c>
      <c r="C21" s="972" t="s">
        <v>707</v>
      </c>
      <c r="D21" s="973">
        <f>E21</f>
        <v>0</v>
      </c>
      <c r="E21" s="973">
        <f>[3]aparat!F39+'[3]zags '!F39+'[3]վեկտոր պլյուս'!F39+[3]turq!F39+[3]gjuxatntes!F40+'[3]chanap transp'!F39+'[3]transp nax'!F39+'[3]ajl nax'!F39+'[3]tntes harab'!F42+[3]axb!F39+'[3]srgaka mig'!F39+'[3]bnak shin'!F39+[3]lusav!F39+'[3]hangst sport'!F39+'[3]kent grad'!F39+'[3]mshak palat'!F39+'[3]mshak kazm'!F39+[3]herutahax!F39+[3]texekat!F39+'[3]yndameny mankap.'!F39+[3]gisherotik!F39+[3]marzadp!F39+'[3]soc ogn'!F39+'[3]nvir. b`h'!F39+'[3]pah fond '!F39+'[3]yndam arvest erash'!F39</f>
        <v>0</v>
      </c>
      <c r="F21" s="969" t="s">
        <v>185</v>
      </c>
    </row>
    <row r="22" spans="1:6" s="923" customFormat="1" ht="45.75" hidden="1" customHeight="1">
      <c r="A22" s="965">
        <v>4130</v>
      </c>
      <c r="B22" s="974" t="s">
        <v>708</v>
      </c>
      <c r="C22" s="967" t="s">
        <v>696</v>
      </c>
      <c r="D22" s="973"/>
      <c r="E22" s="973">
        <f>E24</f>
        <v>0</v>
      </c>
      <c r="F22" s="969" t="s">
        <v>185</v>
      </c>
    </row>
    <row r="23" spans="1:6" s="923" customFormat="1" ht="45.75" hidden="1" customHeight="1">
      <c r="A23" s="965"/>
      <c r="B23" s="970" t="s">
        <v>194</v>
      </c>
      <c r="C23" s="967"/>
      <c r="D23" s="973"/>
      <c r="E23" s="973"/>
      <c r="F23" s="969"/>
    </row>
    <row r="24" spans="1:6" s="923" customFormat="1" ht="45.75" hidden="1" customHeight="1" thickBot="1">
      <c r="A24" s="976">
        <v>4131</v>
      </c>
      <c r="B24" s="977" t="s">
        <v>709</v>
      </c>
      <c r="C24" s="978" t="s">
        <v>710</v>
      </c>
      <c r="D24" s="979">
        <f>E24</f>
        <v>0</v>
      </c>
      <c r="E24" s="973">
        <f>[3]aparat!F40+'[3]zags '!F40+'[3]վեկտոր պլյուս'!F40+[3]turq!F40+[3]gjuxatntes!F41+'[3]chanap transp'!F40+'[3]transp nax'!F40+'[3]ajl nax'!F40+'[3]tntes harab'!F43+[3]axb!F40+'[3]srgaka mig'!F40+'[3]bnak shin'!F40+[3]lusav!F40+'[3]hangst sport'!F40+'[3]kent grad'!F40+'[3]mshak palat'!F40+'[3]mshak kazm'!F40+[3]herutahax!F40+[3]texekat!F40+'[3]yndameny mankap.'!F40+[3]gisherotik!F40+[3]marzadp!F40+'[3]soc ogn'!F40+'[3]nvir. b`h'!F40+'[3]pah fond '!F40+'[3]yndam arvest erash'!F40</f>
        <v>0</v>
      </c>
      <c r="F24" s="980" t="s">
        <v>185</v>
      </c>
    </row>
    <row r="25" spans="1:6" s="923" customFormat="1" ht="45.75" customHeight="1" thickBot="1">
      <c r="A25" s="955">
        <v>4200</v>
      </c>
      <c r="B25" s="981" t="s">
        <v>711</v>
      </c>
      <c r="C25" s="957" t="s">
        <v>696</v>
      </c>
      <c r="D25" s="982">
        <f>E25</f>
        <v>90940.690299999987</v>
      </c>
      <c r="E25" s="982">
        <f>E27+E36+E41+E51+E54+E58</f>
        <v>90940.690299999987</v>
      </c>
      <c r="F25" s="959" t="s">
        <v>185</v>
      </c>
    </row>
    <row r="26" spans="1:6" s="923" customFormat="1" ht="13.5">
      <c r="A26" s="960"/>
      <c r="B26" s="961" t="s">
        <v>694</v>
      </c>
      <c r="C26" s="962"/>
      <c r="D26" s="983"/>
      <c r="E26" s="983"/>
      <c r="F26" s="984"/>
    </row>
    <row r="27" spans="1:6" s="923" customFormat="1" ht="39">
      <c r="A27" s="965">
        <v>4210</v>
      </c>
      <c r="B27" s="974" t="s">
        <v>712</v>
      </c>
      <c r="C27" s="967" t="s">
        <v>696</v>
      </c>
      <c r="D27" s="973">
        <f>E27</f>
        <v>24443.230299999999</v>
      </c>
      <c r="E27" s="973">
        <f>E29+E30+E31+E32+E33+E34+E35</f>
        <v>24443.230299999999</v>
      </c>
      <c r="F27" s="985" t="s">
        <v>185</v>
      </c>
    </row>
    <row r="28" spans="1:6" s="923" customFormat="1" ht="14.25">
      <c r="A28" s="965"/>
      <c r="B28" s="970" t="s">
        <v>194</v>
      </c>
      <c r="C28" s="967"/>
      <c r="D28" s="986"/>
      <c r="E28" s="986"/>
      <c r="F28" s="985"/>
    </row>
    <row r="29" spans="1:6" s="923" customFormat="1" ht="27">
      <c r="A29" s="965">
        <v>4211</v>
      </c>
      <c r="B29" s="971" t="s">
        <v>713</v>
      </c>
      <c r="C29" s="972" t="s">
        <v>714</v>
      </c>
      <c r="D29" s="968">
        <f>E29</f>
        <v>0</v>
      </c>
      <c r="E29" s="968">
        <f>[3]aparat!F43+'[3]zags '!F43+'[3]վեկտոր պլյուս'!F43+[3]turq!F43+[3]gjuxatntes!F44+'[3]chanap transp'!F43+'[3]transp nax'!F43+'[3]ajl nax'!F43+'[3]tntes harab'!F46+[3]axb!F43+'[3]srgaka mig'!F43+'[3]bnak shin'!F43+[3]lusav!F43+'[3]hangst sport'!F43+'[3]kent grad'!F43+'[3]mshak palat'!F43+'[3]mshak kazm'!F43+[3]herutahax!F43+[3]texekat!F43+'[3]yndameny mankap.'!F43+[3]gisherotik!F43+[3]marzadp!F43+'[3]soc ogn'!F43+'[3]nvir. b`h'!F43+'[3]pah fond '!F43+'[3]yndam arvest erash'!F43</f>
        <v>0</v>
      </c>
      <c r="F29" s="985" t="s">
        <v>185</v>
      </c>
    </row>
    <row r="30" spans="1:6" s="923" customFormat="1" ht="14.25">
      <c r="A30" s="965">
        <v>4212</v>
      </c>
      <c r="B30" s="974" t="s">
        <v>715</v>
      </c>
      <c r="C30" s="972" t="s">
        <v>716</v>
      </c>
      <c r="D30" s="973">
        <f t="shared" ref="D30:D35" si="0">E30</f>
        <v>18480</v>
      </c>
      <c r="E30" s="973">
        <f>[3]aparat!F44+'[3]zags '!F44+'[3]վեկտոր պլյուս'!F44+[3]turq!F44+[3]gjuxatntes!F45+'[3]chanap transp'!F44+'[3]transp nax'!F44+'[3]ajl nax'!F44+'[3]tntes harab'!F47+[3]axb!F44+'[3]srgaka mig'!F44+'[3]bnak shin'!F44+[3]lusav!F44+'[3]hangst sport'!F44+'[3]mshak palat'!F44+'[3]mshak kazm'!F44+[3]herutahax!F44+[3]texekat!F44+'[3]yndameny mankap.'!F44+[3]gisherotik!F44+'[3]soc ogn'!F44+'[3]nvir. b`h'!F44+'[3]pah fond '!F44+'[3]yndam arvest erash'!F44</f>
        <v>18480</v>
      </c>
      <c r="F30" s="985" t="s">
        <v>185</v>
      </c>
    </row>
    <row r="31" spans="1:6" s="923" customFormat="1" ht="14.25">
      <c r="A31" s="965">
        <v>4213</v>
      </c>
      <c r="B31" s="971" t="s">
        <v>717</v>
      </c>
      <c r="C31" s="972" t="s">
        <v>718</v>
      </c>
      <c r="D31" s="968">
        <f t="shared" si="0"/>
        <v>1657.3</v>
      </c>
      <c r="E31" s="968">
        <f>[3]aparat!F45+'[3]zags '!F45+'[3]վեկտոր պլյուս'!F45+[3]turq!F45+[3]gjuxatntes!F46+'[3]chanap transp'!F45+'[3]transp nax'!F45+'[3]ajl nax'!F45+'[3]tntes harab'!F48+[3]axb!F45+'[3]srgaka mig'!F45+'[3]bnak shin'!F45+[3]lusav!F45+'[3]hangst sport'!F45+'[3]mshak palat'!F45+'[3]mshak kazm'!F45+[3]herutahax!F45+[3]texekat!F45+'[3]yndameny mankap.'!F45+[3]gisherotik!F45+'[3]soc ogn'!F45+'[3]nvir. b`h'!F45+'[3]pah fond '!F45+'[3]yndam arvest erash'!F45</f>
        <v>1657.3</v>
      </c>
      <c r="F31" s="985" t="s">
        <v>185</v>
      </c>
    </row>
    <row r="32" spans="1:6" s="923" customFormat="1" ht="14.25">
      <c r="A32" s="965">
        <v>4214</v>
      </c>
      <c r="B32" s="971" t="s">
        <v>719</v>
      </c>
      <c r="C32" s="972" t="s">
        <v>720</v>
      </c>
      <c r="D32" s="973">
        <f t="shared" si="0"/>
        <v>3805.9303</v>
      </c>
      <c r="E32" s="973">
        <f>[3]aparat!F46+'[3]zags '!F46+'[3]վեկտոր պլյուս'!F46+[3]turq!F46+[3]gjuxatntes!F47+'[3]chanap transp'!F46+'[3]transp nax'!F46+'[3]ajl nax'!F46+'[3]tntes harab'!F49+[3]axb!F46+'[3]srgaka mig'!F46+'[3]bnak shin'!F46+[3]lusav!F46+'[3]hangst sport'!F46+'[3]mshak palat'!F46+'[3]mshak kazm'!F46+[3]herutahax!F46+[3]texekat!F46+'[3]yndameny mankap.'!F46+[3]gisherotik!F46+'[3]soc ogn'!F46+'[3]nvir. b`h'!F46+'[3]pah fond '!F46+'[3]yndam arvest erash'!F46</f>
        <v>3805.9303</v>
      </c>
      <c r="F32" s="985" t="s">
        <v>185</v>
      </c>
    </row>
    <row r="33" spans="1:6" s="923" customFormat="1" ht="13.5" customHeight="1">
      <c r="A33" s="965">
        <v>4215</v>
      </c>
      <c r="B33" s="971" t="s">
        <v>721</v>
      </c>
      <c r="C33" s="972" t="s">
        <v>722</v>
      </c>
      <c r="D33" s="968">
        <f t="shared" si="0"/>
        <v>500</v>
      </c>
      <c r="E33" s="968">
        <f>[3]aparat!F47+'[3]zags '!F47+'[3]վեկտոր պլյուս'!F47+[3]turq!F47+[3]gjuxatntes!F48+'[3]chanap transp'!F47+'[3]transp nax'!F47+'[3]ajl nax'!F47+'[3]tntes harab'!F50+[3]axb!F47+'[3]srgaka mig'!F47+'[3]bnak shin'!F47+[3]lusav!F47+'[3]hangst sport'!F47+'[3]mshak palat'!F47+'[3]mshak kazm'!F47+[3]herutahax!F47+[3]texekat!F47+'[3]yndameny mankap.'!F47+[3]gisherotik!F47+'[3]soc ogn'!F47+'[3]nvir. b`h'!F47+'[3]pah fond '!F47+'[3]yndam arvest erash'!F47</f>
        <v>500</v>
      </c>
      <c r="F33" s="985" t="s">
        <v>185</v>
      </c>
    </row>
    <row r="34" spans="1:6" s="923" customFormat="1" ht="17.25" customHeight="1">
      <c r="A34" s="965">
        <v>4216</v>
      </c>
      <c r="B34" s="971" t="s">
        <v>723</v>
      </c>
      <c r="C34" s="972" t="s">
        <v>724</v>
      </c>
      <c r="D34" s="968">
        <f t="shared" si="0"/>
        <v>0</v>
      </c>
      <c r="E34" s="968">
        <f>[3]aparat!F48+'[3]zags '!F48+'[3]վեկտոր պլյուս'!F48+[3]turq!F48+[3]gjuxatntes!F49+'[3]chanap transp'!F48+'[3]transp nax'!F48+'[3]ajl nax'!F48+'[3]tntes harab'!F51+[3]axb!F48+'[3]srgaka mig'!F48+'[3]bnak shin'!F48+[3]lusav!F48+'[3]hangst sport'!F48+'[3]kent grad'!F48+'[3]mshak palat'!F48+'[3]mshak kazm'!F48+[3]herutahax!F48+[3]texekat!F48+'[3]yndameny mankap.'!F48+[3]gisherotik!F48+[3]marzadp!F48+'[3]soc ogn'!F48+'[3]nvir. b`h'!F48+'[3]pah fond '!F48+'[3]yndam arvest erash'!F48</f>
        <v>0</v>
      </c>
      <c r="F34" s="985" t="s">
        <v>185</v>
      </c>
    </row>
    <row r="35" spans="1:6" s="923" customFormat="1" ht="14.25">
      <c r="A35" s="965">
        <v>4217</v>
      </c>
      <c r="B35" s="971" t="s">
        <v>725</v>
      </c>
      <c r="C35" s="972" t="s">
        <v>726</v>
      </c>
      <c r="D35" s="968">
        <f t="shared" si="0"/>
        <v>0</v>
      </c>
      <c r="E35" s="968">
        <f>[3]aparat!F49+'[3]zags '!F49+'[3]վեկտոր պլյուս'!F49+[3]turq!F49+[3]gjuxatntes!F50+'[3]chanap transp'!F49+'[3]transp nax'!F49+'[3]ajl nax'!F49+'[3]tntes harab'!F52+[3]axb!F49+'[3]srgaka mig'!F49+'[3]bnak shin'!F49+[3]lusav!F49+'[3]hangst sport'!F49+'[3]kent grad'!F49+'[3]mshak palat'!F49+'[3]mshak kazm'!F49+[3]herutahax!F49+[3]texekat!F49+'[3]yndameny mankap.'!F49+[3]gisherotik!F49+[3]marzadp!F49+'[3]soc ogn'!F49+'[3]nvir. b`h'!F49+'[3]pah fond '!F49+'[3]yndam arvest erash'!F49</f>
        <v>0</v>
      </c>
      <c r="F35" s="985" t="s">
        <v>185</v>
      </c>
    </row>
    <row r="36" spans="1:6" s="923" customFormat="1" ht="39.75">
      <c r="A36" s="965">
        <v>4220</v>
      </c>
      <c r="B36" s="974" t="s">
        <v>727</v>
      </c>
      <c r="C36" s="967" t="s">
        <v>696</v>
      </c>
      <c r="D36" s="968">
        <f>E36</f>
        <v>5000</v>
      </c>
      <c r="E36" s="968">
        <f>E38+E39+E40</f>
        <v>5000</v>
      </c>
      <c r="F36" s="985" t="s">
        <v>185</v>
      </c>
    </row>
    <row r="37" spans="1:6" s="923" customFormat="1" ht="14.25">
      <c r="A37" s="965"/>
      <c r="B37" s="970" t="s">
        <v>194</v>
      </c>
      <c r="C37" s="967"/>
      <c r="D37" s="968"/>
      <c r="E37" s="968"/>
      <c r="F37" s="985"/>
    </row>
    <row r="38" spans="1:6" s="923" customFormat="1" ht="14.25">
      <c r="A38" s="965">
        <v>4221</v>
      </c>
      <c r="B38" s="971" t="s">
        <v>728</v>
      </c>
      <c r="C38" s="987">
        <v>4221</v>
      </c>
      <c r="D38" s="988">
        <f>E38</f>
        <v>1500</v>
      </c>
      <c r="E38" s="968">
        <f>[3]aparat!F51+'[3]zags '!F51+'[3]վեկտոր պլյուս'!F51+[3]turq!F51+[3]gjuxatntes!F52+'[3]chanap transp'!F51+'[3]transp nax'!F51+'[3]ajl nax'!F51+'[3]tntes harab'!F54+[3]axb!F51+'[3]srgaka mig'!F51+'[3]bnak shin'!F51+[3]lusav!F51+'[3]hangst sport'!F51+'[3]mshak palat'!F51+'[3]mshak kazm'!F51+[3]herutahax!F51+[3]texekat!F51+'[3]yndameny mankap.'!F51+[3]gisherotik!F51+'[3]soc ogn'!F51+'[3]nvir. b`h'!F51+'[3]pah fond '!F51+'[3]yndam arvest erash'!F51</f>
        <v>1500</v>
      </c>
      <c r="F38" s="985" t="s">
        <v>185</v>
      </c>
    </row>
    <row r="39" spans="1:6" s="923" customFormat="1" ht="27">
      <c r="A39" s="965">
        <v>4222</v>
      </c>
      <c r="B39" s="971" t="s">
        <v>729</v>
      </c>
      <c r="C39" s="972" t="s">
        <v>730</v>
      </c>
      <c r="D39" s="988">
        <f>E39</f>
        <v>3500</v>
      </c>
      <c r="E39" s="968">
        <f>[3]aparat!F52+'[3]zags '!F52+'[3]վեկտոր պլյուս'!F52+[3]turq!F52+[3]gjuxatntes!F53+'[3]chanap transp'!F52+'[3]transp nax'!F52+'[3]ajl nax'!F52+'[3]tntes harab'!F55+[3]axb!F52+'[3]srgaka mig'!F52+'[3]bnak shin'!F52+[3]lusav!F52+'[3]hangst sport'!F52+'[3]mshak palat'!F52+'[3]mshak kazm'!F52+[3]herutahax!F52+[3]texekat!F52+'[3]yndameny mankap.'!F52+[3]gisherotik!F52+'[3]soc ogn'!F52+'[3]nvir. b`h'!F52+'[3]pah fond '!F52+'[3]yndam arvest erash'!F52</f>
        <v>3500</v>
      </c>
      <c r="F39" s="985" t="s">
        <v>185</v>
      </c>
    </row>
    <row r="40" spans="1:6" s="923" customFormat="1" ht="14.25">
      <c r="A40" s="965">
        <v>4223</v>
      </c>
      <c r="B40" s="971" t="s">
        <v>731</v>
      </c>
      <c r="C40" s="972" t="s">
        <v>732</v>
      </c>
      <c r="D40" s="988">
        <f>E40</f>
        <v>0</v>
      </c>
      <c r="E40" s="968">
        <f>[3]aparat!F53+'[3]zags '!F53+'[3]վեկտոր պլյուս'!F53+[3]turq!F53+[3]gjuxatntes!F54+'[3]chanap transp'!F53+'[3]transp nax'!F53+'[3]ajl nax'!F53+'[3]tntes harab'!F56+[3]axb!F53+'[3]srgaka mig'!F53+'[3]bnak shin'!F53+[3]lusav!F53+'[3]hangst sport'!F53+'[3]kent grad'!F53+'[3]mshak palat'!F53+'[3]mshak kazm'!F53+[3]herutahax!F53+[3]texekat!F53+'[3]yndameny mankap.'!F53+[3]gisherotik!F53+[3]marzadp!F53+'[3]soc ogn'!F53+'[3]nvir. b`h'!F53+'[3]pah fond '!F53+'[3]yndam arvest erash'!F53</f>
        <v>0</v>
      </c>
      <c r="F40" s="985" t="s">
        <v>185</v>
      </c>
    </row>
    <row r="41" spans="1:6" ht="52.5">
      <c r="A41" s="965">
        <v>4230</v>
      </c>
      <c r="B41" s="974" t="s">
        <v>733</v>
      </c>
      <c r="C41" s="967" t="s">
        <v>696</v>
      </c>
      <c r="D41" s="973">
        <f>E41</f>
        <v>34726</v>
      </c>
      <c r="E41" s="973">
        <f>E43+E44+E45+E46+E47+E48+E49+E50</f>
        <v>34726</v>
      </c>
      <c r="F41" s="985" t="s">
        <v>185</v>
      </c>
    </row>
    <row r="42" spans="1:6" ht="14.25">
      <c r="A42" s="965"/>
      <c r="B42" s="970" t="s">
        <v>194</v>
      </c>
      <c r="C42" s="967"/>
      <c r="D42" s="986"/>
      <c r="E42" s="986"/>
      <c r="F42" s="985"/>
    </row>
    <row r="43" spans="1:6" ht="14.25">
      <c r="A43" s="965">
        <v>4231</v>
      </c>
      <c r="B43" s="971" t="s">
        <v>734</v>
      </c>
      <c r="C43" s="972" t="s">
        <v>735</v>
      </c>
      <c r="D43" s="968">
        <f>E43</f>
        <v>0</v>
      </c>
      <c r="E43" s="968">
        <f>[3]aparat!F55+'[3]zags '!F55+'[3]վեկտոր պլյուս'!F55+[3]turq!F55+[3]gjuxatntes!F56+'[3]chanap transp'!F55+'[3]transp nax'!F55+'[3]ajl nax'!F55+'[3]tntes harab'!F58+[3]axb!F55+'[3]srgaka mig'!F55+'[3]bnak shin'!F55+[3]lusav!F55+'[3]hangst sport'!F55+'[3]kent grad'!F55+'[3]mshak palat'!F55+'[3]mshak kazm'!F55+[3]herutahax!F55+[3]texekat!F55+'[3]yndameny mankap.'!F55+[3]gisherotik!F55+[3]marzadp!F55+'[3]soc ogn'!F55+'[3]nvir. b`h'!F55+'[3]pah fond '!F55+'[3]yndam arvest erash'!F55</f>
        <v>0</v>
      </c>
      <c r="F43" s="985" t="s">
        <v>185</v>
      </c>
    </row>
    <row r="44" spans="1:6" ht="14.25">
      <c r="A44" s="965">
        <v>4232</v>
      </c>
      <c r="B44" s="971" t="s">
        <v>736</v>
      </c>
      <c r="C44" s="972" t="s">
        <v>737</v>
      </c>
      <c r="D44" s="968">
        <f t="shared" ref="D44:D50" si="1">E44</f>
        <v>5056</v>
      </c>
      <c r="E44" s="968">
        <f>[3]aparat!F56+'[3]zags '!F56+'[3]վեկտոր պլյուս'!F56+[3]turq!F56+[3]gjuxatntes!F57+'[3]chanap transp'!F56+'[3]transp nax'!F56+'[3]ajl nax'!F56+'[3]tntes harab'!F59+[3]axb!F56+'[3]srgaka mig'!F56+'[3]bnak shin'!F56+[3]lusav!F56+'[3]hangst sport'!F56+'[3]mshak palat'!F56+'[3]mshak kazm'!F56+[3]herutahax!F56+[3]texekat!F56+'[3]yndameny mankap.'!F56+[3]gisherotik!F56+'[3]soc ogn'!F56+'[3]nvir. b`h'!F56+'[3]pah fond '!F56+'[3]yndam arvest erash'!F56</f>
        <v>5056</v>
      </c>
      <c r="F44" s="985" t="s">
        <v>185</v>
      </c>
    </row>
    <row r="45" spans="1:6" ht="27">
      <c r="A45" s="965">
        <v>4233</v>
      </c>
      <c r="B45" s="971" t="s">
        <v>738</v>
      </c>
      <c r="C45" s="972" t="s">
        <v>739</v>
      </c>
      <c r="D45" s="968">
        <f t="shared" si="1"/>
        <v>1500</v>
      </c>
      <c r="E45" s="968">
        <f>[3]aparat!F57+'[3]zags '!F57+'[3]վեկտոր պլյուս'!F57+[3]turq!F57+[3]gjuxatntes!F58+'[3]chanap transp'!F57+'[3]transp nax'!F57+'[3]ajl nax'!F57+'[3]tntes harab'!F60+[3]axb!F57+'[3]srgaka mig'!F57+'[3]bnak shin'!F57+[3]lusav!F57+'[3]hangst sport'!F57+'[3]kent grad'!F57+'[3]mshak palat'!F57+'[3]mshak kazm'!F57+[3]herutahax!F57+[3]texekat!F57+'[3]yndameny mankap.'!F57+[3]gisherotik!F57+[3]marzadp!F57+'[3]soc ogn'!F57+'[3]nvir. b`h'!F57+'[3]pah fond '!F57+'[3]yndam arvest erash'!F57</f>
        <v>1500</v>
      </c>
      <c r="F45" s="985" t="s">
        <v>185</v>
      </c>
    </row>
    <row r="46" spans="1:6" ht="14.25">
      <c r="A46" s="965">
        <v>4234</v>
      </c>
      <c r="B46" s="971" t="s">
        <v>740</v>
      </c>
      <c r="C46" s="972" t="s">
        <v>741</v>
      </c>
      <c r="D46" s="968">
        <f t="shared" si="1"/>
        <v>3300</v>
      </c>
      <c r="E46" s="968">
        <f>[3]aparat!F58+'[3]zags '!F58+'[3]վեկտոր պլյուս'!F58+[3]turq!F58+[3]gjuxatntes!F59+'[3]chanap transp'!F58+'[3]transp nax'!F58+'[3]ajl nax'!F58+'[3]tntes harab'!F61+[3]axb!F58+'[3]srgaka mig'!F58+'[3]bnak shin'!F58+[3]lusav!F58+'[3]hangst sport'!F58+'[3]mshak palat'!F58+'[3]mshak kazm'!F58+[3]herutahax!F58+[3]texekat!F58+'[3]yndameny mankap.'!F58+[3]gisherotik!F58+'[3]soc ogn'!F58+'[3]nvir. b`h'!F58+'[3]pah fond '!F58+'[3]yndam arvest erash'!F58</f>
        <v>3300</v>
      </c>
      <c r="F46" s="985" t="s">
        <v>185</v>
      </c>
    </row>
    <row r="47" spans="1:6" ht="14.25">
      <c r="A47" s="965">
        <v>4235</v>
      </c>
      <c r="B47" s="990" t="s">
        <v>742</v>
      </c>
      <c r="C47" s="991">
        <v>4235</v>
      </c>
      <c r="D47" s="968">
        <f t="shared" si="1"/>
        <v>4000</v>
      </c>
      <c r="E47" s="968">
        <f>[3]aparat!F59+'[3]zags '!F59+'[3]վեկտոր պլյուս'!F59+[3]turq!F59+[3]gjuxatntes!F60+'[3]chanap transp'!F59+'[3]transp nax'!F59+'[3]ajl nax'!F59+'[3]tntes harab'!F62+[3]axb!F59+'[3]srgaka mig'!F59+'[3]bnak shin'!F59+[3]lusav!F59+'[3]hangst sport'!F59+'[3]kent grad'!F59+'[3]mshak palat'!F59+'[3]mshak kazm'!F59+[3]herutahax!F59+[3]texekat!F59+'[3]yndameny mankap.'!F59+[3]gisherotik!F59+[3]marzadp!F59+'[3]soc ogn'!F59+'[3]nvir. b`h'!F59+'[3]pah fond '!F59+'[3]yndam arvest erash'!F59</f>
        <v>4000</v>
      </c>
      <c r="F47" s="985" t="s">
        <v>185</v>
      </c>
    </row>
    <row r="48" spans="1:6" ht="27">
      <c r="A48" s="965">
        <v>4236</v>
      </c>
      <c r="B48" s="971" t="s">
        <v>743</v>
      </c>
      <c r="C48" s="972" t="s">
        <v>744</v>
      </c>
      <c r="D48" s="968">
        <f t="shared" si="1"/>
        <v>0</v>
      </c>
      <c r="E48" s="968">
        <f>[3]aparat!F60+'[3]zags '!F60+'[3]վեկտոր պլյուս'!F60+[3]turq!F60+[3]gjuxatntes!F61+'[3]chanap transp'!F60+'[3]transp nax'!F60+'[3]ajl nax'!F60+'[3]tntes harab'!F63+[3]axb!F60+'[3]srgaka mig'!F60+'[3]bnak shin'!F60+[3]lusav!F60+'[3]hangst sport'!F60+'[3]kent grad'!F60+'[3]mshak palat'!F60+'[3]mshak kazm'!F60+[3]herutahax!F60+[3]texekat!F60+'[3]yndameny mankap.'!F60+[3]gisherotik!F60+[3]marzadp!F60+'[3]soc ogn'!F60+'[3]nvir. b`h'!F60+'[3]pah fond '!F60+'[3]yndam arvest erash'!F60</f>
        <v>0</v>
      </c>
      <c r="F48" s="985" t="s">
        <v>185</v>
      </c>
    </row>
    <row r="49" spans="1:6" ht="14.25">
      <c r="A49" s="965">
        <v>4237</v>
      </c>
      <c r="B49" s="971" t="s">
        <v>745</v>
      </c>
      <c r="C49" s="972" t="s">
        <v>746</v>
      </c>
      <c r="D49" s="968">
        <f t="shared" si="1"/>
        <v>3400</v>
      </c>
      <c r="E49" s="968">
        <f>[3]aparat!F61+'[3]zags '!F61+'[3]վեկտոր պլյուս'!F61+[3]turq!F61+[3]gjuxatntes!F62+'[3]chanap transp'!F61+'[3]transp nax'!F61+'[3]ajl nax'!F61+'[3]tntes harab'!F64+[3]axb!F61+'[3]srgaka mig'!F61+'[3]bnak shin'!F61+[3]lusav!F61+'[3]hangst sport'!F61+'[3]mshak palat'!F61+'[3]mshak kazm'!F61+[3]herutahax!F61+[3]texekat!F61+'[3]yndameny mankap.'!F61+[3]gisherotik!F61+'[3]soc ogn'!F61+'[3]nvir. b`h'!F61+'[3]pah fond '!F61+'[3]yndam arvest erash'!F61</f>
        <v>3400</v>
      </c>
      <c r="F49" s="985" t="s">
        <v>185</v>
      </c>
    </row>
    <row r="50" spans="1:6" ht="14.25">
      <c r="A50" s="965">
        <v>4238</v>
      </c>
      <c r="B50" s="971" t="s">
        <v>747</v>
      </c>
      <c r="C50" s="972" t="s">
        <v>748</v>
      </c>
      <c r="D50" s="973">
        <f t="shared" si="1"/>
        <v>17470</v>
      </c>
      <c r="E50" s="973">
        <f>[3]aparat!F62+'[3]zags '!F62+'[3]վեկտոր պլյուս'!F62+[3]turq!F62+[3]gjuxatntes!F63+'[3]chanap transp'!F62+'[3]transp nax'!F62+'[3]ajl nax'!F62+'[3]tntes harab'!F65+[3]axb!F62+'[3]srgaka mig'!F62+'[3]bnak shin'!F62+[3]lusav!F62+'[3]hangst sport'!F62+'[3]mshak palat'!F62+'[3]mshak kazm'!F62+[3]herutahax!F62+[3]texekat!F62+'[3]yndameny mankap.'!F62+[3]gisherotik!F62+'[3]soc ogn'!F62+'[3]nvir. b`h'!F62+'[3]pah fond '!F62+'[3]yndam arvest erash'!F62+[3]lusav!F66</f>
        <v>17470</v>
      </c>
      <c r="F50" s="985" t="s">
        <v>185</v>
      </c>
    </row>
    <row r="51" spans="1:6" ht="39.75">
      <c r="A51" s="965">
        <v>4240</v>
      </c>
      <c r="B51" s="974" t="s">
        <v>749</v>
      </c>
      <c r="C51" s="967" t="s">
        <v>696</v>
      </c>
      <c r="D51" s="968">
        <f>E51</f>
        <v>10736</v>
      </c>
      <c r="E51" s="968">
        <f>E53</f>
        <v>10736</v>
      </c>
      <c r="F51" s="985" t="s">
        <v>185</v>
      </c>
    </row>
    <row r="52" spans="1:6" ht="14.25">
      <c r="A52" s="965"/>
      <c r="B52" s="970" t="s">
        <v>194</v>
      </c>
      <c r="C52" s="967"/>
      <c r="D52" s="968"/>
      <c r="E52" s="968"/>
      <c r="F52" s="985"/>
    </row>
    <row r="53" spans="1:6" ht="14.25">
      <c r="A53" s="965">
        <v>4241</v>
      </c>
      <c r="B53" s="971" t="s">
        <v>750</v>
      </c>
      <c r="C53" s="972" t="s">
        <v>751</v>
      </c>
      <c r="D53" s="968">
        <f>E53</f>
        <v>10736</v>
      </c>
      <c r="E53" s="968">
        <f>[3]aparat!F64+'[3]zags '!F64+'[3]վեկտոր պլյուս'!F64+[3]turq!F64+[3]gjuxatntes!F65+'[3]chanap transp'!F64+'[3]transp nax'!F64+'[3]ajl nax'!F64+'[3]tntes harab'!F67+[3]axb!F64+'[3]srgaka mig'!F64+'[3]bnak shin'!F64+[3]lusav!F64+'[3]hangst sport'!F64+'[3]mshak palat'!F64+'[3]mshak kazm'!F64+[3]herutahax!F64+[3]texekat!F64+'[3]yndameny mankap.'!F64+[3]gisherotik!F64+'[3]soc ogn'!F64+'[3]nvir. b`h'!F64+'[3]pah fond '!F64+'[3]yndam arvest erash'!F64+[3]jramatakararum!F64</f>
        <v>10736</v>
      </c>
      <c r="F53" s="985" t="s">
        <v>185</v>
      </c>
    </row>
    <row r="54" spans="1:6" ht="28.5" customHeight="1">
      <c r="A54" s="965">
        <v>4250</v>
      </c>
      <c r="B54" s="974" t="s">
        <v>752</v>
      </c>
      <c r="C54" s="967" t="s">
        <v>696</v>
      </c>
      <c r="D54" s="968">
        <f>E54</f>
        <v>2100</v>
      </c>
      <c r="E54" s="968">
        <f>E56+E57</f>
        <v>2100</v>
      </c>
      <c r="F54" s="985" t="s">
        <v>185</v>
      </c>
    </row>
    <row r="55" spans="1:6" ht="14.25">
      <c r="A55" s="965"/>
      <c r="B55" s="970" t="s">
        <v>194</v>
      </c>
      <c r="C55" s="967"/>
      <c r="D55" s="968"/>
      <c r="E55" s="968"/>
      <c r="F55" s="985"/>
    </row>
    <row r="56" spans="1:6" ht="27">
      <c r="A56" s="965">
        <v>4251</v>
      </c>
      <c r="B56" s="971" t="s">
        <v>753</v>
      </c>
      <c r="C56" s="972" t="s">
        <v>754</v>
      </c>
      <c r="D56" s="968">
        <f>E56</f>
        <v>0</v>
      </c>
      <c r="E56" s="968">
        <f>[3]aparat!F66+'[3]zags '!F66+'[3]վեկտոր պլյուս'!F66+[3]turq!F66+[3]gjuxatntes!F67+'[3]chanap transp'!F66+'[3]transp nax'!F66+'[3]ajl nax'!F66+'[3]tntes harab'!F69+[3]axb!F66+'[3]srgaka mig'!F66+'[3]bnak shin'!F66+'[3]hangst sport'!F66+'[3]mshak palat'!F66+'[3]mshak kazm'!F66+[3]herutahax!F66+[3]texekat!F66+'[3]yndameny mankap.'!F66+[3]gisherotik!F66+'[3]soc ogn'!F66+'[3]nvir. b`h'!F66+'[3]pah fond '!F66+'[3]yndam arvest erash'!F66</f>
        <v>0</v>
      </c>
      <c r="F56" s="985" t="s">
        <v>185</v>
      </c>
    </row>
    <row r="57" spans="1:6" ht="27">
      <c r="A57" s="965">
        <v>4252</v>
      </c>
      <c r="B57" s="971" t="s">
        <v>755</v>
      </c>
      <c r="C57" s="972" t="s">
        <v>756</v>
      </c>
      <c r="D57" s="968">
        <f>E57</f>
        <v>2100</v>
      </c>
      <c r="E57" s="968">
        <f>[3]aparat!F67+'[3]zags '!F67+'[3]վեկտոր պլյուս'!F67+[3]turq!F67+[3]gjuxatntes!F68+'[3]chanap transp'!F67+'[3]transp nax'!F67+'[3]ajl nax'!F67+'[3]tntes harab'!F70+[3]axb!F67+'[3]srgaka mig'!F67+'[3]bnak shin'!F67+[3]lusav!F67+'[3]hangst sport'!F67+'[3]mshak palat'!F67+'[3]mshak kazm'!F67+[3]herutahax!F67+[3]texekat!F67+'[3]yndameny mankap.'!F67+[3]gisherotik!F67+'[3]soc ogn'!F67+'[3]nvir. b`h'!F67+'[3]pah fond '!F67+'[3]yndam arvest erash'!F67</f>
        <v>2100</v>
      </c>
      <c r="F57" s="985" t="s">
        <v>185</v>
      </c>
    </row>
    <row r="58" spans="1:6" ht="39">
      <c r="A58" s="965">
        <v>4260</v>
      </c>
      <c r="B58" s="974" t="s">
        <v>757</v>
      </c>
      <c r="C58" s="967" t="s">
        <v>696</v>
      </c>
      <c r="D58" s="968">
        <f>E58</f>
        <v>13935.46</v>
      </c>
      <c r="E58" s="968">
        <f>E60+E63+E66+E67</f>
        <v>13935.46</v>
      </c>
      <c r="F58" s="985" t="s">
        <v>185</v>
      </c>
    </row>
    <row r="59" spans="1:6" ht="14.25">
      <c r="A59" s="965"/>
      <c r="B59" s="970" t="s">
        <v>194</v>
      </c>
      <c r="C59" s="967"/>
      <c r="D59" s="968"/>
      <c r="E59" s="968"/>
      <c r="F59" s="985"/>
    </row>
    <row r="60" spans="1:6" ht="14.25">
      <c r="A60" s="965">
        <v>4261</v>
      </c>
      <c r="B60" s="971" t="s">
        <v>758</v>
      </c>
      <c r="C60" s="972" t="s">
        <v>759</v>
      </c>
      <c r="D60" s="968">
        <f>E60</f>
        <v>2243</v>
      </c>
      <c r="E60" s="968">
        <f>[3]aparat!F69+'[3]zags '!F69+'[3]վեկտոր պլյուս'!F69+[3]turq!F69+[3]gjuxatntes!F70+'[3]chanap transp'!F69+'[3]transp nax'!F69+'[3]ajl nax'!F69+'[3]tntes harab'!F72+[3]axb!F69+'[3]srgaka mig'!F69+'[3]bnak shin'!F69+[3]lusav!F69+'[3]hangst sport'!F69+'[3]mshak palat'!F69+'[3]mshak kazm'!F69+[3]herutahax!F69+[3]texekat!F69+'[3]yndameny mankap.'!F69+[3]gisherotik!F69+'[3]soc ogn'!F69+'[3]nvir. b`h'!F69+'[3]pah fond '!F69+'[3]yndam arvest erash'!F69</f>
        <v>2243</v>
      </c>
      <c r="F60" s="985" t="s">
        <v>185</v>
      </c>
    </row>
    <row r="61" spans="1:6" s="923" customFormat="1" ht="14.25" hidden="1">
      <c r="A61" s="965">
        <v>4262</v>
      </c>
      <c r="B61" s="971" t="s">
        <v>760</v>
      </c>
      <c r="C61" s="972" t="s">
        <v>761</v>
      </c>
      <c r="D61" s="968" t="e">
        <f t="shared" ref="D61:D67" si="2">E61</f>
        <v>#REF!</v>
      </c>
      <c r="E61" s="968" t="e">
        <f>[3]aparat!#REF!+'[3]zags '!F70+'[3]վեկտոր պլյուս'!F70+[3]turq!F70+[3]gjuxatntes!F71+'[3]chanap transp'!F70+'[3]transp nax'!F70+'[3]ajl nax'!F70+'[3]tntes harab'!F73+[3]axb!F70+'[3]srgaka mig'!F70+'[3]bnak shin'!F70+[3]lusav!F70+'[3]hangst sport'!F70+'[3]kent grad'!F70+'[3]mshak palat'!F70+'[3]mshak kazm'!F70+[3]herutahax!F70+[3]texekat!F70+'[3]yndameny mankap.'!F70+[3]gisherotik!F70+[3]marzadp!F70+'[3]soc ogn'!F70+'[3]nvir. b`h'!F70+'[3]pah fond '!F70+'[3]yndam arvest erash'!F70</f>
        <v>#REF!</v>
      </c>
      <c r="F61" s="985" t="s">
        <v>185</v>
      </c>
    </row>
    <row r="62" spans="1:6" s="923" customFormat="1" ht="27" hidden="1">
      <c r="A62" s="965">
        <v>4263</v>
      </c>
      <c r="B62" s="971" t="s">
        <v>762</v>
      </c>
      <c r="C62" s="972" t="s">
        <v>763</v>
      </c>
      <c r="D62" s="968">
        <f t="shared" si="2"/>
        <v>0</v>
      </c>
      <c r="E62" s="968">
        <f>[3]aparat!F70+'[3]zags '!F71+'[3]վեկտոր պլյուս'!F71+[3]turq!F71+[3]gjuxatntes!F72+'[3]chanap transp'!F71+'[3]transp nax'!F71+'[3]ajl nax'!F71+'[3]tntes harab'!F74+[3]axb!F71+'[3]srgaka mig'!F71+'[3]bnak shin'!F71+[3]lusav!F71+'[3]hangst sport'!F71+'[3]kent grad'!F71+'[3]mshak palat'!F71+'[3]mshak kazm'!F71+[3]herutahax!F71+[3]texekat!F71+'[3]yndameny mankap.'!F71+[3]gisherotik!F71+[3]marzadp!F71+'[3]soc ogn'!F71+'[3]nvir. b`h'!F71+'[3]pah fond '!F71+'[3]yndam arvest erash'!F71</f>
        <v>0</v>
      </c>
      <c r="F62" s="985" t="s">
        <v>185</v>
      </c>
    </row>
    <row r="63" spans="1:6" s="923" customFormat="1" ht="14.25">
      <c r="A63" s="965">
        <v>4264</v>
      </c>
      <c r="B63" s="971" t="s">
        <v>764</v>
      </c>
      <c r="C63" s="972" t="s">
        <v>765</v>
      </c>
      <c r="D63" s="968">
        <f t="shared" si="2"/>
        <v>5000</v>
      </c>
      <c r="E63" s="968">
        <f>[3]aparat!F71+'[3]zags '!F72+'[3]վեկտոր պլյուս'!F72+[3]turq!F72+[3]gjuxatntes!F73+'[3]chanap transp'!F72+'[3]transp nax'!F72+'[3]ajl nax'!F72+'[3]tntes harab'!F75+[3]axb!F72+'[3]srgaka mig'!F72+'[3]bnak shin'!F72+[3]lusav!F72+'[3]hangst sport'!F72+'[3]mshak palat'!F72+'[3]mshak kazm'!F72+[3]herutahax!F72+[3]texekat!F72+'[3]yndameny mankap.'!F72+[3]gisherotik!F72+'[3]soc ogn'!F72+'[3]nvir. b`h'!F72+'[3]pah fond '!F72+'[3]yndam arvest erash'!F72</f>
        <v>5000</v>
      </c>
      <c r="F63" s="985" t="s">
        <v>185</v>
      </c>
    </row>
    <row r="64" spans="1:6" s="923" customFormat="1" ht="27">
      <c r="A64" s="965">
        <v>4265</v>
      </c>
      <c r="B64" s="992" t="s">
        <v>766</v>
      </c>
      <c r="C64" s="972" t="s">
        <v>767</v>
      </c>
      <c r="D64" s="968">
        <f t="shared" si="2"/>
        <v>0</v>
      </c>
      <c r="E64" s="968">
        <f>[3]aparat!F72+'[3]zags '!F73+'[3]վեկտոր պլյուս'!F73+[3]turq!F73+[3]gjuxatntes!F74+'[3]chanap transp'!F73+'[3]transp nax'!F73+'[3]ajl nax'!F73+'[3]tntes harab'!F76+[3]axb!F73+'[3]srgaka mig'!F73+'[3]bnak shin'!F73+[3]lusav!F73+'[3]hangst sport'!F73+'[3]kent grad'!F73+'[3]mshak palat'!F73+'[3]mshak kazm'!F73+[3]herutahax!F73+[3]texekat!F73+'[3]yndameny mankap.'!F73+[3]gisherotik!F73+[3]marzadp!F73+'[3]soc ogn'!F73+'[3]nvir. b`h'!F73+'[3]pah fond '!F73+'[3]yndam arvest erash'!F73</f>
        <v>0</v>
      </c>
      <c r="F64" s="985" t="s">
        <v>185</v>
      </c>
    </row>
    <row r="65" spans="1:6" s="923" customFormat="1" ht="14.25">
      <c r="A65" s="965">
        <v>4266</v>
      </c>
      <c r="B65" s="971" t="s">
        <v>768</v>
      </c>
      <c r="C65" s="972" t="s">
        <v>769</v>
      </c>
      <c r="D65" s="968">
        <f t="shared" si="2"/>
        <v>0</v>
      </c>
      <c r="E65" s="968">
        <f>[3]aparat!F73+'[3]zags '!F74+'[3]վեկտոր պլյուս'!F74+[3]turq!F74+[3]gjuxatntes!F75+'[3]chanap transp'!F74+'[3]transp nax'!F74+'[3]ajl nax'!F74+'[3]tntes harab'!F77+[3]axb!F74+'[3]srgaka mig'!F74+'[3]bnak shin'!F74+[3]lusav!F74+'[3]hangst sport'!F74+'[3]kent grad'!F74+'[3]mshak palat'!F74+'[3]mshak kazm'!F74+[3]herutahax!F74+[3]texekat!F74+'[3]yndameny mankap.'!F74+[3]gisherotik!F74+[3]marzadp!F74+'[3]soc ogn'!F74+'[3]nvir. b`h'!F74+'[3]pah fond '!F74+'[3]yndam arvest erash'!F74</f>
        <v>0</v>
      </c>
      <c r="F65" s="985" t="s">
        <v>185</v>
      </c>
    </row>
    <row r="66" spans="1:6" s="923" customFormat="1" ht="14.25">
      <c r="A66" s="965">
        <v>4267</v>
      </c>
      <c r="B66" s="971" t="s">
        <v>770</v>
      </c>
      <c r="C66" s="972" t="s">
        <v>771</v>
      </c>
      <c r="D66" s="968">
        <f t="shared" si="2"/>
        <v>1990</v>
      </c>
      <c r="E66" s="968">
        <f>[3]aparat!F74+'[3]zags '!F75+'[3]վեկտոր պլյուս'!F75+[3]turq!F75+[3]gjuxatntes!F76+'[3]chanap transp'!F75+'[3]transp nax'!F75+'[3]ajl nax'!F75+'[3]tntes harab'!F78+[3]axb!F75+'[3]srgaka mig'!F75+'[3]bnak shin'!F75+[3]lusav!F75+'[3]hangst sport'!F75+'[3]mshak palat'!F75+'[3]mshak kazm'!F75+[3]herutahax!F75+[3]texekat!F75+'[3]yndameny mankap.'!F75+[3]gisherotik!F75+'[3]soc ogn'!F75+'[3]nvir. b`h'!F75+'[3]pah fond '!F75+'[3]yndam arvest erash'!F75+'[3]qax. kusakc.'!F75</f>
        <v>1990</v>
      </c>
      <c r="F66" s="985" t="s">
        <v>185</v>
      </c>
    </row>
    <row r="67" spans="1:6" s="923" customFormat="1" ht="15" thickBot="1">
      <c r="A67" s="965">
        <v>4268</v>
      </c>
      <c r="B67" s="971" t="s">
        <v>772</v>
      </c>
      <c r="C67" s="972" t="s">
        <v>773</v>
      </c>
      <c r="D67" s="968">
        <f t="shared" si="2"/>
        <v>4702.46</v>
      </c>
      <c r="E67" s="968">
        <f>[3]aparat!F75+'[3]zags '!F76+'[3]վեկտոր պլյուս'!F76+[3]turq!F76+[3]gjuxatntes!F77+'[3]chanap transp'!F76+'[3]transp nax'!F76+'[3]ajl nax'!F76+'[3]tntes harab'!F79+[3]axb!F76+'[3]srgaka mig'!F76+'[3]bnak shin'!F76+[3]lusav!F76+'[3]hangst sport'!F76+'[3]mshak palat'!F76+'[3]mshak kazm'!F76+[3]herutahax!F76+[3]texekat!F76+'[3]yndameny mankap.'!F76+[3]gisherotik!F76+'[3]soc ogn'!F76+'[3]nvir. b`h'!F76+'[3]pah fond '!F76+'[3]yndam arvest erash'!F76+[3]jramatakararum!F76+'[3]qax. kusakc.'!F76</f>
        <v>4702.46</v>
      </c>
      <c r="F67" s="985" t="s">
        <v>185</v>
      </c>
    </row>
    <row r="68" spans="1:6" s="923" customFormat="1" ht="18.75" hidden="1" customHeight="1">
      <c r="A68" s="993">
        <v>4300</v>
      </c>
      <c r="B68" s="994" t="s">
        <v>774</v>
      </c>
      <c r="C68" s="995" t="s">
        <v>696</v>
      </c>
      <c r="D68" s="968">
        <f>E68</f>
        <v>0</v>
      </c>
      <c r="E68" s="968">
        <f>E70+E74+E78</f>
        <v>0</v>
      </c>
      <c r="F68" s="985" t="s">
        <v>185</v>
      </c>
    </row>
    <row r="69" spans="1:6" s="923" customFormat="1" ht="14.25" hidden="1" thickBot="1">
      <c r="A69" s="965"/>
      <c r="B69" s="970" t="s">
        <v>694</v>
      </c>
      <c r="C69" s="996"/>
      <c r="D69" s="986"/>
      <c r="E69" s="986"/>
      <c r="F69" s="997"/>
    </row>
    <row r="70" spans="1:6" s="923" customFormat="1" ht="15" hidden="1" thickBot="1">
      <c r="A70" s="965">
        <v>4310</v>
      </c>
      <c r="B70" s="974" t="s">
        <v>775</v>
      </c>
      <c r="C70" s="967" t="s">
        <v>696</v>
      </c>
      <c r="D70" s="986">
        <f>E70</f>
        <v>0</v>
      </c>
      <c r="E70" s="986">
        <f>E72+E73</f>
        <v>0</v>
      </c>
      <c r="F70" s="985" t="s">
        <v>185</v>
      </c>
    </row>
    <row r="71" spans="1:6" s="923" customFormat="1" ht="15" hidden="1" thickBot="1">
      <c r="A71" s="965"/>
      <c r="B71" s="970" t="s">
        <v>194</v>
      </c>
      <c r="C71" s="967"/>
      <c r="D71" s="986"/>
      <c r="E71" s="986"/>
      <c r="F71" s="985"/>
    </row>
    <row r="72" spans="1:6" s="923" customFormat="1" ht="15" hidden="1" thickBot="1">
      <c r="A72" s="965">
        <v>4311</v>
      </c>
      <c r="B72" s="971" t="s">
        <v>776</v>
      </c>
      <c r="C72" s="972" t="s">
        <v>777</v>
      </c>
      <c r="D72" s="986">
        <f>E72</f>
        <v>0</v>
      </c>
      <c r="E72" s="986">
        <f>[3]aparat!F77+'[3]zags '!F78+'[3]վեկտոր պլյուս'!F78+[3]turq!F78+[3]gjuxatntes!F79+'[3]chanap transp'!F78+'[3]transp nax'!F78+'[3]ajl nax'!F78+'[3]tntes harab'!F81+[3]axb!F78+'[3]srgaka mig'!F78+'[3]bnak shin'!F78+[3]lusav!F78+'[3]hangst sport'!F78+'[3]kent grad'!F78+'[3]mshak palat'!F78+'[3]mshak kazm'!F78+[3]herutahax!F78+[3]texekat!F78+'[3]yndameny mankap.'!F78+[3]gisherotik!F78+[3]marzadp!F80+'[3]soc ogn'!F78+'[3]nvir. b`h'!F78+'[3]pah fond '!F78+'[3]yndam arvest erash'!F78</f>
        <v>0</v>
      </c>
      <c r="F72" s="985" t="s">
        <v>185</v>
      </c>
    </row>
    <row r="73" spans="1:6" s="923" customFormat="1" ht="15" hidden="1" thickBot="1">
      <c r="A73" s="965">
        <v>4312</v>
      </c>
      <c r="B73" s="971" t="s">
        <v>778</v>
      </c>
      <c r="C73" s="972" t="s">
        <v>779</v>
      </c>
      <c r="D73" s="986">
        <f>E73</f>
        <v>0</v>
      </c>
      <c r="E73" s="986">
        <f>[3]aparat!F78+'[3]zags '!F79+'[3]վեկտոր պլյուս'!F79+[3]turq!F79+[3]gjuxatntes!F80+'[3]chanap transp'!F79+'[3]transp nax'!F79+'[3]ajl nax'!F79+'[3]tntes harab'!F82+[3]axb!F79+'[3]srgaka mig'!F79+'[3]bnak shin'!F79+[3]lusav!F79+'[3]hangst sport'!F79+'[3]kent grad'!F79+'[3]mshak palat'!F79+'[3]mshak kazm'!F79+[3]herutahax!F79+[3]texekat!F79+'[3]yndameny mankap.'!F79+[3]gisherotik!F79+[3]marzadp!F81+'[3]soc ogn'!F79+'[3]nvir. b`h'!F79+'[3]pah fond '!F79+'[3]yndam arvest erash'!F79</f>
        <v>0</v>
      </c>
      <c r="F73" s="985" t="s">
        <v>185</v>
      </c>
    </row>
    <row r="74" spans="1:6" s="923" customFormat="1" ht="27" hidden="1" thickBot="1">
      <c r="A74" s="965">
        <v>4320</v>
      </c>
      <c r="B74" s="974" t="s">
        <v>780</v>
      </c>
      <c r="C74" s="967" t="s">
        <v>696</v>
      </c>
      <c r="D74" s="986">
        <f>E74</f>
        <v>0</v>
      </c>
      <c r="E74" s="986">
        <f>E76+E77</f>
        <v>0</v>
      </c>
      <c r="F74" s="985" t="s">
        <v>185</v>
      </c>
    </row>
    <row r="75" spans="1:6" s="923" customFormat="1" ht="15" hidden="1" thickBot="1">
      <c r="A75" s="965"/>
      <c r="B75" s="970" t="s">
        <v>194</v>
      </c>
      <c r="C75" s="967"/>
      <c r="D75" s="986"/>
      <c r="E75" s="986"/>
      <c r="F75" s="985"/>
    </row>
    <row r="76" spans="1:6" s="923" customFormat="1" ht="15" hidden="1" thickBot="1">
      <c r="A76" s="965">
        <v>4321</v>
      </c>
      <c r="B76" s="971" t="s">
        <v>781</v>
      </c>
      <c r="C76" s="972" t="s">
        <v>782</v>
      </c>
      <c r="D76" s="986">
        <f>E76</f>
        <v>0</v>
      </c>
      <c r="E76" s="986">
        <f>[3]aparat!F79+'[3]zags '!F80+'[3]վեկտոր պլյուս'!F80+[3]turq!F80+[3]gjuxatntes!F81+'[3]chanap transp'!F80+'[3]transp nax'!F80+'[3]ajl nax'!F80+'[3]tntes harab'!F83+[3]axb!F80+'[3]srgaka mig'!F80+'[3]bnak shin'!F80+[3]lusav!F80+'[3]hangst sport'!F80+'[3]kent grad'!F80+'[3]mshak palat'!F80+'[3]mshak kazm'!F80+[3]herutahax!F80+[3]texekat!F80+'[3]yndameny mankap.'!F80+[3]gisherotik!F80+[3]marzadp!F82+'[3]soc ogn'!F80+'[3]nvir. b`h'!F80+'[3]pah fond '!F80+'[3]yndam arvest erash'!F80</f>
        <v>0</v>
      </c>
      <c r="F76" s="985" t="s">
        <v>185</v>
      </c>
    </row>
    <row r="77" spans="1:6" s="923" customFormat="1" ht="15" hidden="1" thickBot="1">
      <c r="A77" s="965">
        <v>4322</v>
      </c>
      <c r="B77" s="971" t="s">
        <v>783</v>
      </c>
      <c r="C77" s="972" t="s">
        <v>784</v>
      </c>
      <c r="D77" s="986">
        <f>E77</f>
        <v>0</v>
      </c>
      <c r="E77" s="986">
        <f>[3]aparat!F80+'[3]zags '!F81+'[3]վեկտոր պլյուս'!F81+[3]turq!F81+[3]gjuxatntes!F82+'[3]chanap transp'!F81+'[3]transp nax'!F81+'[3]ajl nax'!F81+'[3]tntes harab'!F84+[3]axb!F81+'[3]srgaka mig'!F81+'[3]bnak shin'!F81+[3]lusav!F81+'[3]hangst sport'!F81+'[3]kent grad'!F81+'[3]mshak palat'!F81+'[3]mshak kazm'!F81+[3]herutahax!F81+[3]texekat!F81+'[3]yndameny mankap.'!F81+[3]gisherotik!F81+[3]marzadp!F83+'[3]soc ogn'!F81+'[3]nvir. b`h'!F81+'[3]pah fond '!F81+'[3]yndam arvest erash'!F81</f>
        <v>0</v>
      </c>
      <c r="F77" s="985" t="s">
        <v>185</v>
      </c>
    </row>
    <row r="78" spans="1:6" s="923" customFormat="1" ht="27.75" hidden="1" thickBot="1">
      <c r="A78" s="965">
        <v>4330</v>
      </c>
      <c r="B78" s="974" t="s">
        <v>785</v>
      </c>
      <c r="C78" s="967" t="s">
        <v>696</v>
      </c>
      <c r="D78" s="986">
        <f>E78</f>
        <v>0</v>
      </c>
      <c r="E78" s="986">
        <f>E80+E81+E82</f>
        <v>0</v>
      </c>
      <c r="F78" s="985" t="s">
        <v>185</v>
      </c>
    </row>
    <row r="79" spans="1:6" s="923" customFormat="1" ht="15" hidden="1" thickBot="1">
      <c r="A79" s="965"/>
      <c r="B79" s="970" t="s">
        <v>194</v>
      </c>
      <c r="C79" s="967"/>
      <c r="D79" s="986"/>
      <c r="E79" s="986"/>
      <c r="F79" s="985"/>
    </row>
    <row r="80" spans="1:6" s="923" customFormat="1" ht="27.75" hidden="1" thickBot="1">
      <c r="A80" s="965">
        <v>4331</v>
      </c>
      <c r="B80" s="971" t="s">
        <v>786</v>
      </c>
      <c r="C80" s="972" t="s">
        <v>787</v>
      </c>
      <c r="D80" s="986">
        <f>E80</f>
        <v>0</v>
      </c>
      <c r="E80" s="986">
        <f>[3]aparat!F82+'[3]zags '!F83+'[3]վեկտոր պլյուս'!F83+[3]turq!F83+[3]gjuxatntes!F84+'[3]chanap transp'!F83+'[3]transp nax'!F83+'[3]ajl nax'!F83+'[3]tntes harab'!F86+[3]axb!F83+'[3]srgaka mig'!F83+'[3]bnak shin'!F83+[3]lusav!F83+'[3]hangst sport'!F83+'[3]kent grad'!F83+'[3]mshak palat'!F83+'[3]mshak kazm'!F83+[3]herutahax!F83+[3]texekat!F83+'[3]yndameny mankap.'!F83+[3]gisherotik!F83+[3]marzadp!F85+'[3]soc ogn'!F83+'[3]nvir. b`h'!F83+'[3]pah fond '!F83+'[3]yndam arvest erash'!F83</f>
        <v>0</v>
      </c>
      <c r="F80" s="985" t="s">
        <v>185</v>
      </c>
    </row>
    <row r="81" spans="1:6" s="923" customFormat="1" ht="15" hidden="1" thickBot="1">
      <c r="A81" s="965">
        <v>4332</v>
      </c>
      <c r="B81" s="971" t="s">
        <v>788</v>
      </c>
      <c r="C81" s="972" t="s">
        <v>789</v>
      </c>
      <c r="D81" s="986">
        <f>E81</f>
        <v>0</v>
      </c>
      <c r="E81" s="986">
        <f>[3]aparat!F83+'[3]zags '!F84+'[3]վեկտոր պլյուս'!F84+[3]turq!F84+[3]gjuxatntes!F85+'[3]chanap transp'!F84+'[3]transp nax'!F84+'[3]ajl nax'!F84+'[3]tntes harab'!F87+[3]axb!F84+'[3]srgaka mig'!F84+'[3]bnak shin'!F84+[3]lusav!F84+'[3]hangst sport'!F84+'[3]kent grad'!F84+'[3]mshak palat'!F84+'[3]mshak kazm'!F84+[3]herutahax!F84+[3]texekat!F84+'[3]yndameny mankap.'!F84+[3]gisherotik!F84+[3]marzadp!F86+'[3]soc ogn'!F84+'[3]nvir. b`h'!F84+'[3]pah fond '!F84+'[3]yndam arvest erash'!F84</f>
        <v>0</v>
      </c>
      <c r="F81" s="985" t="s">
        <v>185</v>
      </c>
    </row>
    <row r="82" spans="1:6" s="923" customFormat="1" ht="15" hidden="1" thickBot="1">
      <c r="A82" s="976">
        <v>4333</v>
      </c>
      <c r="B82" s="998" t="s">
        <v>790</v>
      </c>
      <c r="C82" s="978" t="s">
        <v>791</v>
      </c>
      <c r="D82" s="999">
        <f>E82</f>
        <v>0</v>
      </c>
      <c r="E82" s="986">
        <f>[3]aparat!F84+'[3]zags '!F85+'[3]վեկտոր պլյուս'!F85+[3]turq!F85+[3]gjuxatntes!F86+'[3]chanap transp'!F85+'[3]transp nax'!F85+'[3]ajl nax'!F85+'[3]tntes harab'!F88+[3]axb!F85+'[3]srgaka mig'!F85+'[3]bnak shin'!F85+[3]lusav!F85+'[3]hangst sport'!F85+'[3]kent grad'!F85+'[3]mshak palat'!F85+'[3]mshak kazm'!F85+[3]herutahax!F85+[3]texekat!F85+'[3]yndameny mankap.'!F85+[3]gisherotik!F85+[3]marzadp!F87+'[3]soc ogn'!F85+'[3]nvir. b`h'!F85+'[3]pah fond '!F85+'[3]yndam arvest erash'!F85</f>
        <v>0</v>
      </c>
      <c r="F82" s="1000" t="s">
        <v>185</v>
      </c>
    </row>
    <row r="83" spans="1:6" s="923" customFormat="1" ht="15" hidden="1" thickBot="1">
      <c r="A83" s="1001">
        <v>4400</v>
      </c>
      <c r="B83" s="981" t="s">
        <v>792</v>
      </c>
      <c r="C83" s="1002" t="s">
        <v>696</v>
      </c>
      <c r="D83" s="1003">
        <f>E83</f>
        <v>0</v>
      </c>
      <c r="E83" s="1003">
        <f>E85+E89</f>
        <v>0</v>
      </c>
      <c r="F83" s="1004" t="s">
        <v>185</v>
      </c>
    </row>
    <row r="84" spans="1:6" s="923" customFormat="1" ht="14.25" hidden="1" thickBot="1">
      <c r="A84" s="960"/>
      <c r="B84" s="961" t="s">
        <v>694</v>
      </c>
      <c r="C84" s="962"/>
      <c r="D84" s="983"/>
      <c r="E84" s="983"/>
      <c r="F84" s="984"/>
    </row>
    <row r="85" spans="1:6" s="923" customFormat="1" ht="28.5" hidden="1" customHeight="1">
      <c r="A85" s="965">
        <v>4410</v>
      </c>
      <c r="B85" s="974" t="s">
        <v>793</v>
      </c>
      <c r="C85" s="967" t="s">
        <v>696</v>
      </c>
      <c r="D85" s="986">
        <f>E85</f>
        <v>0</v>
      </c>
      <c r="E85" s="986">
        <f>E87+E88</f>
        <v>0</v>
      </c>
      <c r="F85" s="985" t="s">
        <v>185</v>
      </c>
    </row>
    <row r="86" spans="1:6" s="923" customFormat="1" ht="15" hidden="1" thickBot="1">
      <c r="A86" s="965"/>
      <c r="B86" s="970" t="s">
        <v>194</v>
      </c>
      <c r="C86" s="967"/>
      <c r="D86" s="986"/>
      <c r="E86" s="986"/>
      <c r="F86" s="985"/>
    </row>
    <row r="87" spans="1:6" s="923" customFormat="1" ht="27.75" hidden="1" thickBot="1">
      <c r="A87" s="965">
        <v>4411</v>
      </c>
      <c r="B87" s="971" t="s">
        <v>794</v>
      </c>
      <c r="C87" s="972" t="s">
        <v>795</v>
      </c>
      <c r="D87" s="986">
        <f>E87</f>
        <v>0</v>
      </c>
      <c r="E87" s="986">
        <f>[3]aparat!F86+'[3]zags '!F87+'[3]վեկտոր պլյուս'!F87+[3]turq!F87+[3]gjuxatntes!F88+'[3]chanap transp'!F87+'[3]transp nax'!F87+'[3]ajl nax'!F87+'[3]tntes harab'!F90+[3]axb!F87+'[3]srgaka mig'!F87+'[3]bnak shin'!F87+[3]lusav!F87+'[3]hangst sport'!F87+'[3]kent grad'!F87+'[3]mshak palat'!F87+'[3]mshak kazm'!F87+[3]herutahax!F87+[3]texekat!F87+'[3]yndameny mankap.'!F87+[3]gisherotik!F87+[3]marzadp!F89+'[3]soc ogn'!F87+'[3]nvir. b`h'!F87+'[3]pah fond '!F87+'[3]yndam arvest erash'!F87</f>
        <v>0</v>
      </c>
      <c r="F87" s="985" t="s">
        <v>185</v>
      </c>
    </row>
    <row r="88" spans="1:6" s="923" customFormat="1" ht="30" hidden="1" customHeight="1">
      <c r="A88" s="965">
        <v>4412</v>
      </c>
      <c r="B88" s="971" t="s">
        <v>796</v>
      </c>
      <c r="C88" s="972" t="s">
        <v>797</v>
      </c>
      <c r="D88" s="986">
        <f>E88</f>
        <v>0</v>
      </c>
      <c r="E88" s="986">
        <f>[3]aparat!F87+'[3]zags '!F88+'[3]վեկտոր պլյուս'!F88+[3]turq!F88+[3]gjuxatntes!F89+'[3]chanap transp'!F88+'[3]transp nax'!F88+'[3]ajl nax'!F88+'[3]tntes harab'!F91+[3]axb!F88+'[3]srgaka mig'!F88+'[3]bnak shin'!F88+[3]lusav!F88+'[3]hangst sport'!F88+'[3]kent grad'!F88+'[3]mshak palat'!F88+'[3]mshak kazm'!F88+[3]herutahax!F88+[3]texekat!F88+'[3]yndameny mankap.'!F88+[3]gisherotik!F88+[3]marzadp!F90+'[3]soc ogn'!F88+'[3]nvir. b`h'!F88+'[3]pah fond '!F88+'[3]yndam arvest erash'!F88</f>
        <v>0</v>
      </c>
      <c r="F88" s="985" t="s">
        <v>185</v>
      </c>
    </row>
    <row r="89" spans="1:6" s="923" customFormat="1" ht="29.25" hidden="1" customHeight="1">
      <c r="A89" s="965">
        <v>4420</v>
      </c>
      <c r="B89" s="974" t="s">
        <v>798</v>
      </c>
      <c r="C89" s="967" t="s">
        <v>696</v>
      </c>
      <c r="D89" s="986">
        <f>E89</f>
        <v>0</v>
      </c>
      <c r="E89" s="986">
        <f>E91+E92</f>
        <v>0</v>
      </c>
      <c r="F89" s="985" t="s">
        <v>185</v>
      </c>
    </row>
    <row r="90" spans="1:6" s="923" customFormat="1" ht="15" hidden="1" thickBot="1">
      <c r="A90" s="965"/>
      <c r="B90" s="970" t="s">
        <v>194</v>
      </c>
      <c r="C90" s="967"/>
      <c r="D90" s="986"/>
      <c r="E90" s="986"/>
      <c r="F90" s="985"/>
    </row>
    <row r="91" spans="1:6" s="923" customFormat="1" ht="27.75" hidden="1" thickBot="1">
      <c r="A91" s="965">
        <v>4421</v>
      </c>
      <c r="B91" s="971" t="s">
        <v>799</v>
      </c>
      <c r="C91" s="972" t="s">
        <v>800</v>
      </c>
      <c r="D91" s="986">
        <f>E91</f>
        <v>0</v>
      </c>
      <c r="E91" s="986">
        <f>[3]aparat!F88+'[3]zags '!F89+'[3]վեկտոր պլյուս'!F89+[3]turq!F89+[3]gjuxatntes!F90+'[3]chanap transp'!F89+'[3]transp nax'!F89+'[3]ajl nax'!F89+'[3]tntes harab'!F92+[3]axb!F89+'[3]srgaka mig'!F89+'[3]bnak shin'!F89+[3]lusav!F89+'[3]hangst sport'!F89+'[3]kent grad'!F89+'[3]mshak palat'!F89+'[3]mshak kazm'!F89+[3]herutahax!F89+[3]texekat!F89+'[3]yndameny mankap.'!F89+[3]gisherotik!F89+[3]marzadp!F91+'[3]soc ogn'!F89+'[3]nvir. b`h'!F89+'[3]pah fond '!F89+'[3]yndam arvest erash'!F89</f>
        <v>0</v>
      </c>
      <c r="F91" s="985" t="s">
        <v>185</v>
      </c>
    </row>
    <row r="92" spans="1:6" s="923" customFormat="1" ht="27.75" hidden="1" thickBot="1">
      <c r="A92" s="976">
        <v>4422</v>
      </c>
      <c r="B92" s="998" t="s">
        <v>801</v>
      </c>
      <c r="C92" s="978" t="s">
        <v>802</v>
      </c>
      <c r="D92" s="999">
        <f>E92</f>
        <v>0</v>
      </c>
      <c r="E92" s="986">
        <f>[3]aparat!F89+'[3]zags '!F90+'[3]վեկտոր պլյուս'!F90+[3]turq!F90+[3]gjuxatntes!F91+'[3]chanap transp'!F90+'[3]transp nax'!F90+'[3]ajl nax'!F90+'[3]tntes harab'!F93+[3]axb!F90+'[3]srgaka mig'!F90+'[3]bnak shin'!F90+[3]lusav!F90+'[3]hangst sport'!F90+'[3]kent grad'!F90+'[3]mshak palat'!F90+'[3]mshak kazm'!F90+[3]herutahax!F90+[3]texekat!F90+'[3]yndameny mankap.'!F90+[3]gisherotik!F90+[3]marzadp!F92+'[3]soc ogn'!F90+'[3]nvir. b`h'!F90+'[3]pah fond '!F90+'[3]yndam arvest erash'!F90</f>
        <v>0</v>
      </c>
      <c r="F92" s="1000" t="s">
        <v>185</v>
      </c>
    </row>
    <row r="93" spans="1:6" s="923" customFormat="1" ht="31.5" customHeight="1" thickBot="1">
      <c r="A93" s="955">
        <v>4500</v>
      </c>
      <c r="B93" s="1005" t="s">
        <v>803</v>
      </c>
      <c r="C93" s="957" t="s">
        <v>696</v>
      </c>
      <c r="D93" s="982">
        <f>E93</f>
        <v>590265.43999999994</v>
      </c>
      <c r="E93" s="982">
        <f>E95+E99+E103+E115</f>
        <v>590265.43999999994</v>
      </c>
      <c r="F93" s="1004" t="s">
        <v>185</v>
      </c>
    </row>
    <row r="94" spans="1:6" s="923" customFormat="1" ht="13.5">
      <c r="A94" s="960"/>
      <c r="B94" s="961" t="s">
        <v>694</v>
      </c>
      <c r="C94" s="962"/>
      <c r="D94" s="983"/>
      <c r="E94" s="983"/>
      <c r="F94" s="984"/>
    </row>
    <row r="95" spans="1:6" s="923" customFormat="1" ht="27" hidden="1">
      <c r="A95" s="965">
        <v>4510</v>
      </c>
      <c r="B95" s="1006" t="s">
        <v>804</v>
      </c>
      <c r="C95" s="967" t="s">
        <v>696</v>
      </c>
      <c r="D95" s="986">
        <f>E95</f>
        <v>0</v>
      </c>
      <c r="E95" s="986">
        <f>E97+E98</f>
        <v>0</v>
      </c>
      <c r="F95" s="985" t="s">
        <v>185</v>
      </c>
    </row>
    <row r="96" spans="1:6" s="923" customFormat="1" ht="14.25" hidden="1">
      <c r="A96" s="965"/>
      <c r="B96" s="970" t="s">
        <v>194</v>
      </c>
      <c r="C96" s="967"/>
      <c r="D96" s="986"/>
      <c r="E96" s="986"/>
      <c r="F96" s="985"/>
    </row>
    <row r="97" spans="1:6" s="923" customFormat="1" ht="27" hidden="1">
      <c r="A97" s="965">
        <v>4511</v>
      </c>
      <c r="B97" s="1007" t="s">
        <v>805</v>
      </c>
      <c r="C97" s="972" t="s">
        <v>806</v>
      </c>
      <c r="D97" s="986">
        <f>E97</f>
        <v>0</v>
      </c>
      <c r="E97" s="986">
        <f>[3]aparat!F92+'[3]zags '!F93+'[3]վեկտոր պլյուս'!F93+[3]turq!F93+[3]gjuxatntes!F94+'[3]chanap transp'!F93+'[3]transp nax'!F93+'[3]ajl nax'!F93+'[3]tntes harab'!F96+[3]axb!F93+'[3]srgaka mig'!F93+'[3]bnak shin'!F93+[3]lusav!F93+'[3]hangst sport'!F93+'[3]kent grad'!F93+'[3]mshak palat'!F93+'[3]mshak kazm'!F93+[3]herutahax!F93+[3]texekat!F93+'[3]yndameny mankap.'!F93+[3]gisherotik!F93+[3]marzadp!F95+'[3]soc ogn'!F93+'[3]nvir. b`h'!F93+'[3]pah fond '!F93+'[3]yndam arvest erash'!F93</f>
        <v>0</v>
      </c>
      <c r="F97" s="985" t="s">
        <v>185</v>
      </c>
    </row>
    <row r="98" spans="1:6" s="923" customFormat="1" ht="27" hidden="1">
      <c r="A98" s="965">
        <v>4512</v>
      </c>
      <c r="B98" s="971" t="s">
        <v>807</v>
      </c>
      <c r="C98" s="972" t="s">
        <v>808</v>
      </c>
      <c r="D98" s="986">
        <f>E98</f>
        <v>0</v>
      </c>
      <c r="E98" s="986">
        <f>[3]aparat!F93+'[3]zags '!F94+'[3]վեկտոր պլյուս'!F94+[3]turq!F94+[3]gjuxatntes!F95+'[3]chanap transp'!F94+'[3]transp nax'!F94+'[3]ajl nax'!F94+'[3]tntes harab'!F97+[3]axb!F94+'[3]srgaka mig'!F94+'[3]bnak shin'!F94+[3]lusav!F94+'[3]hangst sport'!F94+'[3]kent grad'!F94+'[3]mshak palat'!F94+'[3]mshak kazm'!F94+[3]herutahax!F94+[3]texekat!F94+'[3]yndameny mankap.'!F94+[3]gisherotik!F94+[3]marzadp!F96+'[3]soc ogn'!F94+'[3]nvir. b`h'!F94+'[3]pah fond '!F94+'[3]yndam arvest erash'!F94</f>
        <v>0</v>
      </c>
      <c r="F98" s="985" t="s">
        <v>185</v>
      </c>
    </row>
    <row r="99" spans="1:6" s="923" customFormat="1" ht="39.75" hidden="1">
      <c r="A99" s="965">
        <v>4520</v>
      </c>
      <c r="B99" s="1006" t="s">
        <v>809</v>
      </c>
      <c r="C99" s="967" t="s">
        <v>696</v>
      </c>
      <c r="D99" s="986">
        <f>E99</f>
        <v>0</v>
      </c>
      <c r="E99" s="986">
        <f>E101+E102</f>
        <v>0</v>
      </c>
      <c r="F99" s="985" t="s">
        <v>185</v>
      </c>
    </row>
    <row r="100" spans="1:6" s="923" customFormat="1" ht="14.25" hidden="1">
      <c r="A100" s="965"/>
      <c r="B100" s="970" t="s">
        <v>194</v>
      </c>
      <c r="C100" s="967"/>
      <c r="D100" s="986"/>
      <c r="E100" s="986"/>
      <c r="F100" s="985"/>
    </row>
    <row r="101" spans="1:6" s="923" customFormat="1" ht="27" hidden="1">
      <c r="A101" s="965">
        <v>4521</v>
      </c>
      <c r="B101" s="971" t="s">
        <v>810</v>
      </c>
      <c r="C101" s="972" t="s">
        <v>811</v>
      </c>
      <c r="D101" s="986">
        <f>E101</f>
        <v>0</v>
      </c>
      <c r="E101" s="986">
        <f>[3]aparat!F95+'[3]zags '!F96+'[3]վեկտոր պլյուս'!F96+[3]turq!F96+[3]gjuxatntes!F97+'[3]chanap transp'!F96+'[3]transp nax'!F96+'[3]ajl nax'!F96+'[3]tntes harab'!F99+[3]axb!F96+'[3]srgaka mig'!F96+'[3]bnak shin'!F96+[3]lusav!F96+'[3]hangst sport'!F96+'[3]kent grad'!F96+'[3]mshak palat'!F96+'[3]mshak kazm'!F96+[3]herutahax!F96+[3]texekat!F96+'[3]yndameny mankap.'!F96+[3]gisherotik!F96+[3]marzadp!F98+'[3]soc ogn'!F96+'[3]nvir. b`h'!F96+'[3]pah fond '!F96+'[3]yndam arvest erash'!F96</f>
        <v>0</v>
      </c>
      <c r="F101" s="985" t="s">
        <v>185</v>
      </c>
    </row>
    <row r="102" spans="1:6" s="923" customFormat="1" ht="27" hidden="1">
      <c r="A102" s="965">
        <v>4522</v>
      </c>
      <c r="B102" s="971" t="s">
        <v>812</v>
      </c>
      <c r="C102" s="972" t="s">
        <v>813</v>
      </c>
      <c r="D102" s="986">
        <f>E102</f>
        <v>0</v>
      </c>
      <c r="E102" s="986">
        <f>[3]aparat!F96+'[3]zags '!F97+'[3]վեկտոր պլյուս'!F97+[3]turq!F97+[3]gjuxatntes!F98+'[3]chanap transp'!F97+'[3]transp nax'!F97+'[3]ajl nax'!F97+'[3]tntes harab'!F100+[3]axb!F97+'[3]srgaka mig'!F97+'[3]bnak shin'!F97+[3]lusav!F97+'[3]hangst sport'!F97+'[3]kent grad'!F97+'[3]mshak palat'!F97+'[3]mshak kazm'!F97+[3]herutahax!F97+[3]texekat!F97+'[3]yndameny mankap.'!F97+[3]gisherotik!F97+[3]marzadp!F99+'[3]soc ogn'!F97+'[3]nvir. b`h'!F97+'[3]pah fond '!F97+'[3]yndam arvest erash'!F97</f>
        <v>0</v>
      </c>
      <c r="F102" s="985" t="s">
        <v>185</v>
      </c>
    </row>
    <row r="103" spans="1:6" s="923" customFormat="1" ht="39.75">
      <c r="A103" s="965">
        <v>4530</v>
      </c>
      <c r="B103" s="1006" t="s">
        <v>814</v>
      </c>
      <c r="C103" s="967" t="s">
        <v>696</v>
      </c>
      <c r="D103" s="973">
        <f>E103</f>
        <v>582325.43999999994</v>
      </c>
      <c r="E103" s="973">
        <f>E105+E106+E107</f>
        <v>582325.43999999994</v>
      </c>
      <c r="F103" s="985" t="s">
        <v>185</v>
      </c>
    </row>
    <row r="104" spans="1:6" s="923" customFormat="1" ht="14.25">
      <c r="A104" s="965"/>
      <c r="B104" s="970" t="s">
        <v>194</v>
      </c>
      <c r="C104" s="967"/>
      <c r="D104" s="973"/>
      <c r="E104" s="973"/>
      <c r="F104" s="985"/>
    </row>
    <row r="105" spans="1:6" s="923" customFormat="1" ht="26.25" customHeight="1">
      <c r="A105" s="965">
        <v>4531</v>
      </c>
      <c r="B105" s="990" t="s">
        <v>815</v>
      </c>
      <c r="C105" s="972" t="s">
        <v>816</v>
      </c>
      <c r="D105" s="973">
        <f>E105</f>
        <v>582325.43999999994</v>
      </c>
      <c r="E105" s="973">
        <f>[3]aparat!F103+'[3]zags '!F104+'[3]վեկտոր պլյուս'!F104+[3]turq!F104+[3]gjuxatntes!F105+'[3]chanap transp'!F104+'[3]transp nax'!F104+'[3]ajl nax'!F104+'[3]tntes harab'!F107+[3]axb!F104+'[3]srgaka mig'!F104+'[3]bnak shin'!F104+[3]lusav!F104+'[3]hangst sport'!F104+'[3]mshak palat'!F104+'[3]mshak kazm'!F104+[3]herutahax!F104+[3]texekat!F104+'[3]yndameny mankap.'!F104+[3]gisherotik!F104+'[3]yndam arvest erash'!F104+'[3]soc ogn'!F104+'[3]nvir. b`h'!F104+'[3]pah fond '!F104+'[3]kentr. grad'!F105+'[3]mshak palat (2)'!F104</f>
        <v>582325.43999999994</v>
      </c>
      <c r="F105" s="985" t="s">
        <v>185</v>
      </c>
    </row>
    <row r="106" spans="1:6" s="923" customFormat="1" ht="0.75" customHeight="1">
      <c r="A106" s="965">
        <v>4532</v>
      </c>
      <c r="B106" s="990" t="s">
        <v>817</v>
      </c>
      <c r="C106" s="972" t="s">
        <v>818</v>
      </c>
      <c r="D106" s="973">
        <f>E106</f>
        <v>0</v>
      </c>
      <c r="E106" s="973">
        <f>[3]aparat!F104+'[3]zags '!F105+'[3]վեկտոր պլյուս'!F105+[3]turq!F105+[3]gjuxatntes!F106+'[3]chanap transp'!F105+'[3]transp nax'!F105+'[3]ajl nax'!F105+'[3]tntes harab'!F108+[3]axb!F105+'[3]srgaka mig'!F105+'[3]bnak shin'!F105+[3]lusav!F105+'[3]hangst sport'!F105+'[3]kent grad'!F105+'[3]mshak palat'!F105+'[3]mshak kazm'!F105+[3]herutahax!F105+[3]texekat!F105+'[3]yndameny mankap.'!F105+[3]gisherotik!F105+'[3]yndam arvest erash'!F105+[3]marzadp!F107+'[3]soc ogn'!F105+'[3]nvir. b`h'!F105+'[3]pah fond '!F105</f>
        <v>0</v>
      </c>
      <c r="F106" s="985" t="s">
        <v>185</v>
      </c>
    </row>
    <row r="107" spans="1:6" s="923" customFormat="1" ht="42.75" hidden="1" customHeight="1">
      <c r="A107" s="965">
        <v>4533</v>
      </c>
      <c r="B107" s="990" t="s">
        <v>819</v>
      </c>
      <c r="C107" s="972" t="s">
        <v>820</v>
      </c>
      <c r="D107" s="973">
        <f>E107</f>
        <v>0</v>
      </c>
      <c r="E107" s="973">
        <f>[3]aparat!F105+'[3]zags '!F106+'[3]վեկտոր պլյուս'!F106+[3]turq!F106+[3]gjuxatntes!F107+'[3]chanap transp'!F106+'[3]transp nax'!F106+'[3]ajl nax'!F106+'[3]tntes harab'!F109+[3]axb!F106+'[3]srgaka mig'!F106+'[3]bnak shin'!F106+[3]lusav!F106+'[3]hangst sport'!F106+'[3]kent grad'!F106+'[3]mshak palat'!F106+'[3]mshak kazm'!F106+[3]herutahax!F106+[3]texekat!F106+'[3]yndameny mankap.'!F106+[3]gisherotik!F106+'[3]yndam arvest erash'!F106+[3]marzadp!F108+'[3]soc ogn'!F106+'[3]nvir. b`h'!F106+'[3]pah fond '!F106</f>
        <v>0</v>
      </c>
      <c r="F107" s="985" t="s">
        <v>185</v>
      </c>
    </row>
    <row r="108" spans="1:6" s="923" customFormat="1" ht="14.25" hidden="1">
      <c r="A108" s="965"/>
      <c r="B108" s="1008" t="s">
        <v>694</v>
      </c>
      <c r="C108" s="972"/>
      <c r="D108" s="973"/>
      <c r="E108" s="973"/>
      <c r="F108" s="985"/>
    </row>
    <row r="109" spans="1:6" s="923" customFormat="1" ht="27" hidden="1">
      <c r="A109" s="965">
        <v>4534</v>
      </c>
      <c r="B109" s="1008" t="s">
        <v>821</v>
      </c>
      <c r="C109" s="972"/>
      <c r="D109" s="973">
        <f>E109</f>
        <v>0</v>
      </c>
      <c r="E109" s="973">
        <f>E111+E112</f>
        <v>0</v>
      </c>
      <c r="F109" s="985" t="s">
        <v>185</v>
      </c>
    </row>
    <row r="110" spans="1:6" s="923" customFormat="1" ht="14.25" hidden="1">
      <c r="A110" s="965"/>
      <c r="B110" s="1008" t="s">
        <v>822</v>
      </c>
      <c r="C110" s="972"/>
      <c r="D110" s="973"/>
      <c r="E110" s="973"/>
      <c r="F110" s="985"/>
    </row>
    <row r="111" spans="1:6" s="923" customFormat="1" ht="27" hidden="1">
      <c r="A111" s="1009">
        <v>4535</v>
      </c>
      <c r="B111" s="1010" t="s">
        <v>823</v>
      </c>
      <c r="C111" s="972"/>
      <c r="D111" s="973">
        <f>E111</f>
        <v>0</v>
      </c>
      <c r="E111" s="973"/>
      <c r="F111" s="985" t="s">
        <v>185</v>
      </c>
    </row>
    <row r="112" spans="1:6" s="923" customFormat="1" ht="14.25" hidden="1">
      <c r="A112" s="965">
        <v>4536</v>
      </c>
      <c r="B112" s="1008" t="s">
        <v>824</v>
      </c>
      <c r="C112" s="972"/>
      <c r="D112" s="973">
        <f>E112</f>
        <v>0</v>
      </c>
      <c r="E112" s="973"/>
      <c r="F112" s="985" t="s">
        <v>185</v>
      </c>
    </row>
    <row r="113" spans="1:6" s="923" customFormat="1" ht="14.25" hidden="1">
      <c r="A113" s="965">
        <v>4537</v>
      </c>
      <c r="B113" s="1008" t="s">
        <v>825</v>
      </c>
      <c r="C113" s="972"/>
      <c r="D113" s="973">
        <f>E113</f>
        <v>0</v>
      </c>
      <c r="E113" s="973"/>
      <c r="F113" s="985" t="s">
        <v>185</v>
      </c>
    </row>
    <row r="114" spans="1:6" s="923" customFormat="1" ht="14.25" hidden="1">
      <c r="A114" s="965">
        <v>4538</v>
      </c>
      <c r="B114" s="1008" t="s">
        <v>826</v>
      </c>
      <c r="C114" s="972"/>
      <c r="D114" s="973">
        <f>E114</f>
        <v>0</v>
      </c>
      <c r="E114" s="973"/>
      <c r="F114" s="985" t="s">
        <v>185</v>
      </c>
    </row>
    <row r="115" spans="1:6" s="923" customFormat="1" ht="39.75" hidden="1">
      <c r="A115" s="965">
        <v>4540</v>
      </c>
      <c r="B115" s="1006" t="s">
        <v>827</v>
      </c>
      <c r="C115" s="967" t="s">
        <v>696</v>
      </c>
      <c r="D115" s="973">
        <f>E115</f>
        <v>7940</v>
      </c>
      <c r="E115" s="973">
        <f>E117+E118+E119</f>
        <v>7940</v>
      </c>
      <c r="F115" s="985" t="s">
        <v>185</v>
      </c>
    </row>
    <row r="116" spans="1:6" s="923" customFormat="1" ht="14.25" hidden="1">
      <c r="A116" s="965"/>
      <c r="B116" s="970" t="s">
        <v>194</v>
      </c>
      <c r="C116" s="967"/>
      <c r="D116" s="973"/>
      <c r="E116" s="973"/>
      <c r="F116" s="985"/>
    </row>
    <row r="117" spans="1:6" s="923" customFormat="1" ht="40.5">
      <c r="A117" s="965">
        <v>4541</v>
      </c>
      <c r="B117" s="990" t="s">
        <v>828</v>
      </c>
      <c r="C117" s="972" t="s">
        <v>829</v>
      </c>
      <c r="D117" s="973">
        <f>E117</f>
        <v>7940</v>
      </c>
      <c r="E117" s="973">
        <f>[3]aparat!F110+'[3]zags '!F111+'[3]վեկտոր պլյուս'!F111+[3]turq!F111+[3]gjuxatntes!F112+'[3]chanap transp'!F111+'[3]transp nax'!F111+'[3]ajl nax'!F111+'[3]tntes harab'!F114+[3]axb!F111+'[3]srgaka mig'!F111+'[3]bnak shin'!F111+[3]lusav!F111+'[3]hangst sport'!F111+'[3]kent grad'!F111+'[3]mshak palat'!F111+'[3]mshak kazm'!F111+[3]herutahax!F111+[3]texekat!F111+'[3]yndameny mankap.'!F111+[3]gisherotik!F111+'[3]yndam arvest erash'!F111+[3]marzadp!F113+'[3]soc ogn'!F111+'[3]nvir. b`h'!F111+'[3]pah fond '!F111+'[3]kentr. grad'!F112</f>
        <v>7940</v>
      </c>
      <c r="F117" s="985" t="s">
        <v>185</v>
      </c>
    </row>
    <row r="118" spans="1:6" s="923" customFormat="1" ht="40.5" hidden="1">
      <c r="A118" s="965">
        <v>4542</v>
      </c>
      <c r="B118" s="990" t="s">
        <v>830</v>
      </c>
      <c r="C118" s="972" t="s">
        <v>831</v>
      </c>
      <c r="D118" s="973">
        <f>E118</f>
        <v>0</v>
      </c>
      <c r="E118" s="973">
        <f>[3]aparat!F111+'[3]zags '!F112+'[3]վեկտոր պլյուս'!F112+[3]turq!F112+[3]gjuxatntes!F113+'[3]chanap transp'!F112+'[3]transp nax'!F112+'[3]ajl nax'!F112+'[3]tntes harab'!F115+[3]axb!F112+'[3]srgaka mig'!F112+'[3]bnak shin'!F112+[3]lusav!F112+'[3]hangst sport'!F112+'[3]kent grad'!F112+'[3]mshak palat'!F112+'[3]mshak kazm'!F112+[3]herutahax!F112+[3]texekat!F112+'[3]yndameny mankap.'!F112+[3]gisherotik!F112+'[3]yndam arvest erash'!F112+[3]marzadp!F114+'[3]soc ogn'!F112+'[3]nvir. b`h'!F112+'[3]pah fond '!F112</f>
        <v>0</v>
      </c>
      <c r="F118" s="985" t="s">
        <v>185</v>
      </c>
    </row>
    <row r="119" spans="1:6" s="923" customFormat="1" ht="15.75" customHeight="1" thickBot="1">
      <c r="A119" s="965">
        <v>4543</v>
      </c>
      <c r="B119" s="990" t="s">
        <v>832</v>
      </c>
      <c r="C119" s="972" t="s">
        <v>833</v>
      </c>
      <c r="D119" s="968">
        <f>E119</f>
        <v>0</v>
      </c>
      <c r="E119" s="988">
        <f>[3]marzadproc!F113+'[3]mshak palat'!F113+'[3]hangst sport'!F113+[3]turq!F113+'[3]yndameny mankap.'!F113</f>
        <v>0</v>
      </c>
      <c r="F119" s="985" t="s">
        <v>185</v>
      </c>
    </row>
    <row r="120" spans="1:6" s="923" customFormat="1" ht="15.75" hidden="1" customHeight="1">
      <c r="A120" s="965"/>
      <c r="B120" s="1008" t="s">
        <v>694</v>
      </c>
      <c r="C120" s="972"/>
      <c r="D120" s="986"/>
      <c r="E120" s="986"/>
      <c r="F120" s="985"/>
    </row>
    <row r="121" spans="1:6" s="923" customFormat="1" ht="12.75" hidden="1" customHeight="1">
      <c r="A121" s="965">
        <v>4544</v>
      </c>
      <c r="B121" s="1008" t="s">
        <v>834</v>
      </c>
      <c r="C121" s="972"/>
      <c r="D121" s="986">
        <f>E121</f>
        <v>0</v>
      </c>
      <c r="E121" s="986">
        <f>E123+E124</f>
        <v>0</v>
      </c>
      <c r="F121" s="985" t="s">
        <v>185</v>
      </c>
    </row>
    <row r="122" spans="1:6" s="923" customFormat="1" ht="13.5" hidden="1" customHeight="1">
      <c r="A122" s="965"/>
      <c r="B122" s="1008" t="s">
        <v>822</v>
      </c>
      <c r="C122" s="972"/>
      <c r="D122" s="986"/>
      <c r="E122" s="986"/>
      <c r="F122" s="985"/>
    </row>
    <row r="123" spans="1:6" s="923" customFormat="1" ht="11.25" hidden="1" customHeight="1">
      <c r="A123" s="1009">
        <v>4545</v>
      </c>
      <c r="B123" s="1010" t="s">
        <v>823</v>
      </c>
      <c r="C123" s="972"/>
      <c r="D123" s="986">
        <f>E123</f>
        <v>0</v>
      </c>
      <c r="E123" s="986"/>
      <c r="F123" s="985" t="s">
        <v>185</v>
      </c>
    </row>
    <row r="124" spans="1:6" s="923" customFormat="1" ht="13.5" hidden="1" customHeight="1">
      <c r="A124" s="965">
        <v>4546</v>
      </c>
      <c r="B124" s="1008" t="s">
        <v>835</v>
      </c>
      <c r="C124" s="972"/>
      <c r="D124" s="986">
        <f>E124</f>
        <v>0</v>
      </c>
      <c r="E124" s="986"/>
      <c r="F124" s="985" t="s">
        <v>185</v>
      </c>
    </row>
    <row r="125" spans="1:6" s="923" customFormat="1" ht="17.25" hidden="1" customHeight="1">
      <c r="A125" s="965">
        <v>4547</v>
      </c>
      <c r="B125" s="1008" t="s">
        <v>825</v>
      </c>
      <c r="C125" s="972"/>
      <c r="D125" s="986">
        <f>E125</f>
        <v>0</v>
      </c>
      <c r="E125" s="986"/>
      <c r="F125" s="985" t="s">
        <v>185</v>
      </c>
    </row>
    <row r="126" spans="1:6" s="923" customFormat="1" ht="1.5" hidden="1" customHeight="1" thickBot="1">
      <c r="A126" s="976">
        <v>4548</v>
      </c>
      <c r="B126" s="1011" t="s">
        <v>826</v>
      </c>
      <c r="C126" s="978"/>
      <c r="D126" s="999">
        <f>E126</f>
        <v>0</v>
      </c>
      <c r="E126" s="999"/>
      <c r="F126" s="1000" t="s">
        <v>185</v>
      </c>
    </row>
    <row r="127" spans="1:6" s="923" customFormat="1" ht="31.5" customHeight="1" thickBot="1">
      <c r="A127" s="955">
        <v>4600</v>
      </c>
      <c r="B127" s="1012" t="s">
        <v>836</v>
      </c>
      <c r="C127" s="957" t="s">
        <v>696</v>
      </c>
      <c r="D127" s="958">
        <f>E127</f>
        <v>4300</v>
      </c>
      <c r="E127" s="958">
        <f>E129+E133+E139</f>
        <v>4300</v>
      </c>
      <c r="F127" s="1004" t="s">
        <v>185</v>
      </c>
    </row>
    <row r="128" spans="1:6" s="923" customFormat="1" ht="13.5">
      <c r="A128" s="960"/>
      <c r="B128" s="961" t="s">
        <v>694</v>
      </c>
      <c r="C128" s="962"/>
      <c r="D128" s="983"/>
      <c r="E128" s="983"/>
      <c r="F128" s="984"/>
    </row>
    <row r="129" spans="1:6" s="923" customFormat="1" ht="14.25">
      <c r="A129" s="965">
        <v>4610</v>
      </c>
      <c r="B129" s="1013" t="s">
        <v>837</v>
      </c>
      <c r="C129" s="996"/>
      <c r="D129" s="968">
        <f>E129</f>
        <v>0</v>
      </c>
      <c r="E129" s="968">
        <f>E131+E132</f>
        <v>0</v>
      </c>
      <c r="F129" s="985" t="s">
        <v>17</v>
      </c>
    </row>
    <row r="130" spans="1:6" s="923" customFormat="1" ht="14.25">
      <c r="A130" s="965"/>
      <c r="B130" s="970" t="s">
        <v>694</v>
      </c>
      <c r="C130" s="996"/>
      <c r="D130" s="968"/>
      <c r="E130" s="968"/>
      <c r="F130" s="985"/>
    </row>
    <row r="131" spans="1:6" s="923" customFormat="1" ht="42.75">
      <c r="A131" s="965">
        <v>4610</v>
      </c>
      <c r="B131" s="1014" t="s">
        <v>838</v>
      </c>
      <c r="C131" s="996" t="s">
        <v>839</v>
      </c>
      <c r="D131" s="968">
        <f>E131</f>
        <v>0</v>
      </c>
      <c r="E131" s="968">
        <f>[3]aparat!F115+'[3]zags '!F116+'[3]վեկտոր պլյուս'!F116+[3]turq!F116+[3]gjuxatntes!F117+'[3]chanap transp'!F116+'[3]transp nax'!F116+'[3]ajl nax'!F116+'[3]tntes harab'!F1171+[3]axb!F116+'[3]srgaka mig'!F116+'[3]bnak shin'!F116+[3]lusav!F116+'[3]hangst sport'!F116+'[3]kent grad'!F116+'[3]mshak palat'!F116+'[3]mshak kazm'!F116+[3]herutahax!F116+[3]texekat!F116+'[3]yndameny mankap.'!F116+[3]gisherotik!F116+'[3]yndam arvest erash'!F116+[3]marzadp!F118+'[3]soc ogn'!F116+'[3]nvir. b`h'!F116+'[3]pah fond '!F116</f>
        <v>0</v>
      </c>
      <c r="F131" s="985" t="s">
        <v>185</v>
      </c>
    </row>
    <row r="132" spans="1:6" s="923" customFormat="1" ht="42.75">
      <c r="A132" s="965">
        <v>4620</v>
      </c>
      <c r="B132" s="1014" t="s">
        <v>840</v>
      </c>
      <c r="C132" s="996" t="s">
        <v>841</v>
      </c>
      <c r="D132" s="968">
        <f>E132</f>
        <v>0</v>
      </c>
      <c r="E132" s="968">
        <f>[3]aparat!F116+'[3]zags '!F117+'[3]վեկտոր պլյուս'!F117+[3]turq!F117+[3]gjuxatntes!F118+'[3]chanap transp'!F117+'[3]transp nax'!F117+'[3]ajl nax'!F117+'[3]tntes harab'!F1172+[3]axb!F117+'[3]srgaka mig'!F117+'[3]bnak shin'!F117+[3]lusav!F117+'[3]hangst sport'!F117+'[3]kent grad'!F117+'[3]mshak palat'!F117+'[3]mshak kazm'!F117+[3]herutahax!F117+[3]texekat!F117+'[3]yndameny mankap.'!F117+[3]gisherotik!F117+'[3]yndam arvest erash'!F117+[3]marzadp!F119+'[3]soc ogn'!F117+'[3]nvir. b`h'!F117+'[3]pah fond '!F117</f>
        <v>0</v>
      </c>
      <c r="F132" s="985" t="s">
        <v>185</v>
      </c>
    </row>
    <row r="133" spans="1:6" s="923" customFormat="1" ht="39.75" customHeight="1">
      <c r="A133" s="965">
        <v>4630</v>
      </c>
      <c r="B133" s="974" t="s">
        <v>842</v>
      </c>
      <c r="C133" s="967" t="s">
        <v>696</v>
      </c>
      <c r="D133" s="968">
        <f>E133</f>
        <v>4300</v>
      </c>
      <c r="E133" s="968">
        <f>E135+E136+E137+E138</f>
        <v>4300</v>
      </c>
      <c r="F133" s="985" t="s">
        <v>185</v>
      </c>
    </row>
    <row r="134" spans="1:6" s="923" customFormat="1" ht="14.25">
      <c r="A134" s="965"/>
      <c r="B134" s="970" t="s">
        <v>194</v>
      </c>
      <c r="C134" s="967"/>
      <c r="D134" s="968"/>
      <c r="E134" s="968"/>
      <c r="F134" s="985"/>
    </row>
    <row r="135" spans="1:6" s="923" customFormat="1" ht="14.25">
      <c r="A135" s="965">
        <v>4631</v>
      </c>
      <c r="B135" s="971" t="s">
        <v>843</v>
      </c>
      <c r="C135" s="972" t="s">
        <v>844</v>
      </c>
      <c r="D135" s="968">
        <f>E135</f>
        <v>0</v>
      </c>
      <c r="E135" s="968">
        <f>[3]aparat!F123+'[3]zags '!F124+'[3]վեկտոր պլյուս'!F124+[3]turq!F124+[3]gjuxatntes!F125+'[3]chanap transp'!F124+'[3]transp nax'!F124+'[3]ajl nax'!F124+'[3]tntes harab'!F127+[3]axb!F124+'[3]srgaka mig'!F124+'[3]bnak shin'!F124+[3]lusav!F124+'[3]hangst sport'!F124+'[3]kent grad'!F124+'[3]mshak palat'!F124+'[3]mshak kazm'!F124+[3]herutahax!F124+[3]texekat!F124+'[3]yndameny mankap.'!F124+[3]gisherotik!F124+'[3]yndam arvest erash'!F124+[3]marzadp!F126+'[3]soc ogn'!F124+'[3]nvir. b`h'!F124+'[3]pah fond '!F124</f>
        <v>0</v>
      </c>
      <c r="F135" s="985" t="s">
        <v>185</v>
      </c>
    </row>
    <row r="136" spans="1:6" s="923" customFormat="1" ht="27">
      <c r="A136" s="965">
        <v>4632</v>
      </c>
      <c r="B136" s="971" t="s">
        <v>845</v>
      </c>
      <c r="C136" s="972" t="s">
        <v>846</v>
      </c>
      <c r="D136" s="968">
        <f>E136</f>
        <v>0</v>
      </c>
      <c r="E136" s="968">
        <f>[3]aparat!F124+'[3]zags '!F125+'[3]վեկտոր պլյուս'!F125+[3]turq!F125+[3]gjuxatntes!F126+'[3]chanap transp'!F125+'[3]transp nax'!F125+'[3]ajl nax'!F125+'[3]tntes harab'!F128+[3]axb!F125+'[3]srgaka mig'!F125+'[3]bnak shin'!F125+[3]lusav!F125+'[3]hangst sport'!F125+'[3]kent grad'!F125+'[3]mshak palat'!F125+'[3]mshak kazm'!F125+[3]herutahax!F125+[3]texekat!F125+'[3]yndameny mankap.'!F125+[3]gisherotik!F125+'[3]yndam arvest erash'!F125+[3]marzadp!F127+'[3]soc ogn'!F125+'[3]nvir. b`h'!F125+'[3]pah fond '!F125</f>
        <v>0</v>
      </c>
      <c r="F136" s="985" t="s">
        <v>185</v>
      </c>
    </row>
    <row r="137" spans="1:6" s="923" customFormat="1" ht="14.25">
      <c r="A137" s="965">
        <v>4633</v>
      </c>
      <c r="B137" s="971" t="s">
        <v>847</v>
      </c>
      <c r="C137" s="972" t="s">
        <v>848</v>
      </c>
      <c r="D137" s="968">
        <f>E137</f>
        <v>0</v>
      </c>
      <c r="E137" s="968"/>
      <c r="F137" s="985" t="s">
        <v>185</v>
      </c>
    </row>
    <row r="138" spans="1:6" s="923" customFormat="1" ht="14.25" customHeight="1">
      <c r="A138" s="965">
        <v>4634</v>
      </c>
      <c r="B138" s="971" t="s">
        <v>849</v>
      </c>
      <c r="C138" s="972" t="s">
        <v>850</v>
      </c>
      <c r="D138" s="968">
        <f>E138</f>
        <v>4300</v>
      </c>
      <c r="E138" s="968">
        <f>[3]aparat!F126+'[3]zags '!F127+'[3]վեկտոր պլյուս'!F127+[3]turq!F127+[3]gjuxatntes!F128+'[3]chanap transp'!F127+'[3]transp nax'!F127+'[3]ajl nax'!F127+'[3]tntes harab'!F130+[3]axb!F127+'[3]srgaka mig'!F127+'[3]bnak shin'!F127+[3]lusav!F127+'[3]hangst sport'!F127+'[3]mshak palat'!F127+'[3]mshak kazm'!F127+[3]herutahax!F127+[3]texekat!F127+'[3]yndameny mankap.'!F127+[3]gisherotik!F127+'[3]yndam arvest erash'!F127+'[3]soc ogn'!F127+'[3]nvir. b`h'!F127+'[3]pah fond '!F127+'[3]barcraguyn krt.'!F127</f>
        <v>4300</v>
      </c>
      <c r="F138" s="985" t="s">
        <v>185</v>
      </c>
    </row>
    <row r="139" spans="1:6" s="923" customFormat="1" ht="1.5" hidden="1" customHeight="1">
      <c r="A139" s="965">
        <v>4640</v>
      </c>
      <c r="B139" s="974" t="s">
        <v>851</v>
      </c>
      <c r="C139" s="967" t="s">
        <v>696</v>
      </c>
      <c r="D139" s="968">
        <f>E139</f>
        <v>0</v>
      </c>
      <c r="E139" s="968">
        <f>E141</f>
        <v>0</v>
      </c>
      <c r="F139" s="985" t="s">
        <v>185</v>
      </c>
    </row>
    <row r="140" spans="1:6" s="923" customFormat="1" ht="14.25">
      <c r="A140" s="965"/>
      <c r="B140" s="970" t="s">
        <v>194</v>
      </c>
      <c r="C140" s="967"/>
      <c r="D140" s="968"/>
      <c r="E140" s="968"/>
      <c r="F140" s="985"/>
    </row>
    <row r="141" spans="1:6" s="923" customFormat="1" ht="15" thickBot="1">
      <c r="A141" s="976">
        <v>4641</v>
      </c>
      <c r="B141" s="998" t="s">
        <v>852</v>
      </c>
      <c r="C141" s="978" t="s">
        <v>853</v>
      </c>
      <c r="D141" s="1015">
        <f>E141</f>
        <v>0</v>
      </c>
      <c r="E141" s="968">
        <f>[3]aparat!F128+'[3]zags '!F129+'[3]վեկտոր պլյուս'!F129+[3]turq!F129+[3]gjuxatntes!F130+'[3]chanap transp'!F129+'[3]transp nax'!F129+'[3]ajl nax'!F129+'[3]tntes harab'!F132+[3]axb!F129+'[3]srgaka mig'!F129+'[3]bnak shin'!F129+[3]lusav!F129+'[3]hangst sport'!F129+'[3]kent grad'!F129+'[3]mshak palat'!F129+'[3]mshak kazm'!F129+[3]herutahax!F129+[3]texekat!F129+'[3]yndameny mankap.'!F129+[3]gisherotik!F129+'[3]yndam arvest erash'!F129+[3]marzadp!F131+'[3]soc ogn'!F129+'[3]nvir. b`h'!F129+'[3]pah fond '!F129</f>
        <v>0</v>
      </c>
      <c r="F141" s="1000" t="s">
        <v>185</v>
      </c>
    </row>
    <row r="142" spans="1:6" ht="39" customHeight="1" thickBot="1">
      <c r="A142" s="955">
        <v>4700</v>
      </c>
      <c r="B142" s="1016" t="s">
        <v>854</v>
      </c>
      <c r="C142" s="957" t="s">
        <v>696</v>
      </c>
      <c r="D142" s="958">
        <f>E142-[3]ekamut!F124</f>
        <v>58050</v>
      </c>
      <c r="E142" s="958">
        <f>E144+E148+E154+E157+E161+E164+E167</f>
        <v>158050</v>
      </c>
      <c r="F142" s="1004"/>
    </row>
    <row r="143" spans="1:6" ht="13.5">
      <c r="A143" s="960"/>
      <c r="B143" s="961" t="s">
        <v>694</v>
      </c>
      <c r="C143" s="962"/>
      <c r="D143" s="983"/>
      <c r="E143" s="983"/>
      <c r="F143" s="984"/>
    </row>
    <row r="144" spans="1:6" ht="53.25">
      <c r="A144" s="965">
        <v>4710</v>
      </c>
      <c r="B144" s="974" t="s">
        <v>855</v>
      </c>
      <c r="C144" s="967" t="s">
        <v>696</v>
      </c>
      <c r="D144" s="968">
        <f>E144</f>
        <v>4950</v>
      </c>
      <c r="E144" s="968">
        <f>E146+E147</f>
        <v>4950</v>
      </c>
      <c r="F144" s="985" t="s">
        <v>185</v>
      </c>
    </row>
    <row r="145" spans="1:6" ht="14.25">
      <c r="A145" s="965"/>
      <c r="B145" s="970" t="s">
        <v>194</v>
      </c>
      <c r="C145" s="967"/>
      <c r="D145" s="968"/>
      <c r="E145" s="968"/>
      <c r="F145" s="985"/>
    </row>
    <row r="146" spans="1:6" ht="39.75" customHeight="1">
      <c r="A146" s="965">
        <v>4711</v>
      </c>
      <c r="B146" s="971" t="s">
        <v>856</v>
      </c>
      <c r="C146" s="972" t="s">
        <v>857</v>
      </c>
      <c r="D146" s="968">
        <f>E146</f>
        <v>0</v>
      </c>
      <c r="E146" s="968">
        <f>[3]aparat!F131+'[3]zags '!F132+'[3]վեկտոր պլյուս'!F132+[3]turq!F132+[3]gjuxatntes!F133+'[3]chanap transp'!F132+'[3]transp nax'!F132+'[3]ajl nax'!F132+'[3]tntes harab'!F135+[3]axb!F132+'[3]srgaka mig'!F132+'[3]bnak shin'!F132+[3]lusav!F132+'[3]hangst sport'!F132+'[3]kent grad'!F132+'[3]mshak palat'!F132+'[3]mshak kazm'!F132+[3]herutahax!F132+[3]texekat!F132+'[3]yndameny mankap.'!F132+[3]gisherotik!F132+'[3]yndam arvest erash'!F132+[3]marzadp!F134+'[3]soc ogn'!F132+'[3]nvir. b`h'!F132+'[3]pah fond '!F132</f>
        <v>0</v>
      </c>
      <c r="F146" s="985" t="s">
        <v>185</v>
      </c>
    </row>
    <row r="147" spans="1:6" ht="30" customHeight="1">
      <c r="A147" s="965">
        <v>4712</v>
      </c>
      <c r="B147" s="971" t="s">
        <v>858</v>
      </c>
      <c r="C147" s="972" t="s">
        <v>859</v>
      </c>
      <c r="D147" s="968">
        <f>E147</f>
        <v>4950</v>
      </c>
      <c r="E147" s="968">
        <f>[3]aparat!F132+'[3]zags '!F133+'[3]վեկտոր պլյուս'!F133+[3]turq!F133+[3]gjuxatntes!F134+'[3]chanap transp'!F133+'[3]transp nax'!F133+'[3]ajl nax'!F133+'[3]tntes harab'!F136+[3]axb!F133+'[3]srgaka mig'!F133+'[3]bnak shin'!F133+[3]lusav!F133+'[3]hangst sport'!F133+'[3]mshak palat'!F133+'[3]mshak kazm'!F133+[3]herutahax!F133+[3]texekat!F133+'[3]yndameny mankap.'!F133+[3]gisherotik!F133+'[3]yndam arvest erash'!F133+'[3]soc ogn'!F133+'[3]nvir. b`h'!F133+'[3]pah fond '!F133+'[3]qax. kusakc.'!F133+[3]kronakan!F32+'[3]himn,krt'!J32</f>
        <v>4950</v>
      </c>
      <c r="F147" s="985" t="s">
        <v>185</v>
      </c>
    </row>
    <row r="148" spans="1:6" ht="55.5" customHeight="1">
      <c r="A148" s="965">
        <v>4720</v>
      </c>
      <c r="B148" s="974" t="s">
        <v>860</v>
      </c>
      <c r="C148" s="1017" t="s">
        <v>185</v>
      </c>
      <c r="D148" s="968">
        <f>E148</f>
        <v>3100</v>
      </c>
      <c r="E148" s="968">
        <f>E150+E151+E152+E153</f>
        <v>3100</v>
      </c>
      <c r="F148" s="985" t="s">
        <v>185</v>
      </c>
    </row>
    <row r="149" spans="1:6" ht="14.25">
      <c r="A149" s="965"/>
      <c r="B149" s="970" t="s">
        <v>194</v>
      </c>
      <c r="C149" s="967"/>
      <c r="D149" s="968"/>
      <c r="E149" s="968"/>
      <c r="F149" s="985"/>
    </row>
    <row r="150" spans="1:6" ht="14.25">
      <c r="A150" s="965">
        <v>4721</v>
      </c>
      <c r="B150" s="971" t="s">
        <v>861</v>
      </c>
      <c r="C150" s="972" t="s">
        <v>862</v>
      </c>
      <c r="D150" s="968">
        <f>E150</f>
        <v>0</v>
      </c>
      <c r="E150" s="968">
        <f>[3]aparat!F134+'[3]zags '!F135+'[3]վեկտոր պլյուս'!F135+[3]turq!F135+[3]gjuxatntes!F136+'[3]chanap transp'!F135+'[3]transp nax'!F135+'[3]ajl nax'!F135+'[3]tntes harab'!F138+[3]axb!F135+'[3]srgaka mig'!F135+'[3]bnak shin'!F135+[3]lusav!F135+'[3]hangst sport'!F135+'[3]kent grad'!F135+'[3]mshak palat'!F135+'[3]mshak kazm'!F135+[3]herutahax!F135+[3]texekat!F135+'[3]yndameny mankap.'!F135+[3]gisherotik!F135+'[3]yndam arvest erash'!F135+[3]marzadp!F137+'[3]soc ogn'!F135+'[3]nvir. b`h'!F135+'[3]pah fond '!F135</f>
        <v>0</v>
      </c>
      <c r="F150" s="985" t="s">
        <v>185</v>
      </c>
    </row>
    <row r="151" spans="1:6" ht="14.25">
      <c r="A151" s="965">
        <v>4722</v>
      </c>
      <c r="B151" s="971" t="s">
        <v>863</v>
      </c>
      <c r="C151" s="991">
        <v>4822</v>
      </c>
      <c r="D151" s="968">
        <f>E151</f>
        <v>0</v>
      </c>
      <c r="E151" s="968">
        <f>[3]aparat!F135+'[3]zags '!F136+'[3]վեկտոր պլյուս'!F136+[3]turq!F136+[3]gjuxatntes!F137+'[3]chanap transp'!F136+'[3]transp nax'!F136+'[3]ajl nax'!F136+'[3]tntes harab'!F139+[3]axb!F136+'[3]srgaka mig'!F136+'[3]bnak shin'!F136+[3]lusav!F136+'[3]hangst sport'!F136+'[3]kent grad'!F136+'[3]mshak palat'!F136+'[3]mshak kazm'!F136+[3]herutahax!F136+[3]texekat!F136+'[3]yndameny mankap.'!F136+[3]gisherotik!F136+'[3]yndam arvest erash'!F136+[3]marzadp!F138+'[3]soc ogn'!F136+'[3]nvir. b`h'!F136+'[3]pah fond '!F136</f>
        <v>0</v>
      </c>
      <c r="F151" s="985" t="s">
        <v>185</v>
      </c>
    </row>
    <row r="152" spans="1:6" ht="14.25">
      <c r="A152" s="965">
        <v>4723</v>
      </c>
      <c r="B152" s="971" t="s">
        <v>864</v>
      </c>
      <c r="C152" s="972" t="s">
        <v>865</v>
      </c>
      <c r="D152" s="968">
        <f>E152</f>
        <v>3100</v>
      </c>
      <c r="E152" s="968">
        <f>[3]aparat!F136+'[3]zags '!F137+'[3]վեկտոր պլյուս'!F137+[3]turq!F137+[3]gjuxatntes!F138+'[3]chanap transp'!F137+'[3]transp nax'!F137+'[3]ajl nax'!F137+'[3]tntes harab'!F140+[3]axb!F137+'[3]srgaka mig'!F137+'[3]bnak shin'!F137+[3]lusav!F137+'[3]hangst sport'!F137+'[3]mshak palat'!F137+'[3]mshak kazm'!F137+[3]herutahax!F137+[3]texekat!F137+'[3]yndameny mankap.'!F137+[3]gisherotik!F137+'[3]yndam arvest erash'!F137+'[3]soc ogn'!F137+'[3]nvir. b`h'!F137+'[3]pah fond '!F137+'[3]kentr. grad'!F138</f>
        <v>3100</v>
      </c>
      <c r="F152" s="985" t="s">
        <v>185</v>
      </c>
    </row>
    <row r="153" spans="1:6" ht="40.5">
      <c r="A153" s="965">
        <v>4724</v>
      </c>
      <c r="B153" s="971" t="s">
        <v>866</v>
      </c>
      <c r="C153" s="972" t="s">
        <v>867</v>
      </c>
      <c r="D153" s="968">
        <f>E153</f>
        <v>0</v>
      </c>
      <c r="E153" s="968">
        <f>[3]aparat!F137+'[3]zags '!F138+'[3]վեկտոր պլյուս'!F138+[3]turq!F138+[3]gjuxatntes!F139+'[3]chanap transp'!F138+'[3]transp nax'!F138+'[3]ajl nax'!F138+'[3]tntes harab'!F141+[3]axb!F138+'[3]srgaka mig'!F138+'[3]bnak shin'!F138+[3]lusav!F138+'[3]hangst sport'!F138+'[3]kent grad'!F138+'[3]mshak palat'!F138+'[3]mshak kazm'!F138+[3]herutahax!F138+[3]texekat!F138+'[3]yndameny mankap.'!F138+[3]gisherotik!F138+'[3]yndam arvest erash'!F138+[3]marzadp!F140+'[3]soc ogn'!F138+'[3]nvir. b`h'!F138+'[3]pah fond '!F138</f>
        <v>0</v>
      </c>
      <c r="F153" s="985" t="s">
        <v>185</v>
      </c>
    </row>
    <row r="154" spans="1:6" ht="27">
      <c r="A154" s="965">
        <v>4730</v>
      </c>
      <c r="B154" s="974" t="s">
        <v>868</v>
      </c>
      <c r="C154" s="967" t="s">
        <v>696</v>
      </c>
      <c r="D154" s="968">
        <f>E154</f>
        <v>0</v>
      </c>
      <c r="E154" s="968">
        <f>E156</f>
        <v>0</v>
      </c>
      <c r="F154" s="985" t="s">
        <v>185</v>
      </c>
    </row>
    <row r="155" spans="1:6" ht="14.25">
      <c r="A155" s="965"/>
      <c r="B155" s="970" t="s">
        <v>194</v>
      </c>
      <c r="C155" s="967"/>
      <c r="D155" s="968"/>
      <c r="E155" s="968"/>
      <c r="F155" s="985"/>
    </row>
    <row r="156" spans="1:6" ht="27">
      <c r="A156" s="965">
        <v>4731</v>
      </c>
      <c r="B156" s="1007" t="s">
        <v>869</v>
      </c>
      <c r="C156" s="972" t="s">
        <v>870</v>
      </c>
      <c r="D156" s="968">
        <f>E156</f>
        <v>0</v>
      </c>
      <c r="E156" s="968">
        <f>[3]aparat!F139+'[3]zags '!F140+'[3]վեկտոր պլյուս'!F140+[3]turq!F140+[3]gjuxatntes!F141+'[3]chanap transp'!F140+'[3]transp nax'!F140+'[3]ajl nax'!F140+'[3]tntes harab'!F143+[3]axb!F140+'[3]srgaka mig'!F140+'[3]bnak shin'!F140+[3]lusav!F140+'[3]hangst sport'!F140+'[3]kent grad'!F140+'[3]mshak palat'!F140+'[3]mshak kazm'!F140+[3]herutahax!F140+[3]texekat!F140+'[3]yndameny mankap.'!F140+[3]gisherotik!F140+'[3]yndam arvest erash'!F140+[3]marzadp!F142+'[3]soc ogn'!F140+'[3]nvir. b`h'!F140+'[3]pah fond '!F140</f>
        <v>0</v>
      </c>
      <c r="F156" s="985" t="s">
        <v>185</v>
      </c>
    </row>
    <row r="157" spans="1:6" ht="53.25">
      <c r="A157" s="965">
        <v>4740</v>
      </c>
      <c r="B157" s="974" t="s">
        <v>871</v>
      </c>
      <c r="C157" s="967" t="s">
        <v>696</v>
      </c>
      <c r="D157" s="968">
        <f>E157</f>
        <v>0</v>
      </c>
      <c r="E157" s="968">
        <f>E159+E160</f>
        <v>0</v>
      </c>
      <c r="F157" s="985" t="s">
        <v>185</v>
      </c>
    </row>
    <row r="158" spans="1:6" ht="14.25">
      <c r="A158" s="965"/>
      <c r="B158" s="970" t="s">
        <v>194</v>
      </c>
      <c r="C158" s="967"/>
      <c r="D158" s="968"/>
      <c r="E158" s="968"/>
      <c r="F158" s="985"/>
    </row>
    <row r="159" spans="1:6" ht="16.5" customHeight="1">
      <c r="A159" s="965">
        <v>4741</v>
      </c>
      <c r="B159" s="971" t="s">
        <v>872</v>
      </c>
      <c r="C159" s="972" t="s">
        <v>873</v>
      </c>
      <c r="D159" s="968">
        <f>E159</f>
        <v>0</v>
      </c>
      <c r="E159" s="968">
        <f>[3]aparat!F141+'[3]zags '!F142+'[3]վեկտոր պլյուս'!F142+[3]turq!F142+[3]gjuxatntes!F143+'[3]chanap transp'!F142+'[3]transp nax'!F142+'[3]ajl nax'!F142+'[3]tntes harab'!F145+[3]axb!F142+'[3]srgaka mig'!F142+'[3]bnak shin'!F142+[3]lusav!F142+'[3]hangst sport'!F142+'[3]kent grad'!F142+'[3]mshak palat'!F142+'[3]mshak kazm'!F142+[3]herutahax!F142+[3]texekat!F142+'[3]yndameny mankap.'!F142+[3]gisherotik!F142+'[3]yndam arvest erash'!F142+[3]marzadp!F144+'[3]soc ogn'!F142+'[3]nvir. b`h'!F142+'[3]pah fond '!F142</f>
        <v>0</v>
      </c>
      <c r="F159" s="985" t="s">
        <v>185</v>
      </c>
    </row>
    <row r="160" spans="1:6" ht="27">
      <c r="A160" s="965">
        <v>4742</v>
      </c>
      <c r="B160" s="971" t="s">
        <v>874</v>
      </c>
      <c r="C160" s="972" t="s">
        <v>875</v>
      </c>
      <c r="D160" s="968">
        <f>E160</f>
        <v>0</v>
      </c>
      <c r="E160" s="968">
        <f>[3]aparat!F142+'[3]zags '!F143+'[3]վեկտոր պլյուս'!F143+[3]turq!F143+[3]gjuxatntes!F144+'[3]chanap transp'!F143+'[3]transp nax'!F143+'[3]ajl nax'!F143+'[3]tntes harab'!F146+[3]axb!F143+'[3]srgaka mig'!F143+'[3]bnak shin'!F143+[3]lusav!F143+'[3]hangst sport'!F143+'[3]kent grad'!F143+'[3]mshak palat'!F143+'[3]mshak kazm'!F143+[3]herutahax!F143+[3]texekat!F143+'[3]yndameny mankap.'!F143+[3]gisherotik!F143+'[3]yndam arvest erash'!F143+[3]marzadp!F145+'[3]soc ogn'!F143+'[3]nvir. b`h'!F143+'[3]pah fond '!F143</f>
        <v>0</v>
      </c>
      <c r="F160" s="985" t="s">
        <v>185</v>
      </c>
    </row>
    <row r="161" spans="1:6" ht="54">
      <c r="A161" s="965">
        <v>4750</v>
      </c>
      <c r="B161" s="974" t="s">
        <v>876</v>
      </c>
      <c r="C161" s="967" t="s">
        <v>696</v>
      </c>
      <c r="D161" s="968">
        <f>E161</f>
        <v>0</v>
      </c>
      <c r="E161" s="968">
        <f>E163</f>
        <v>0</v>
      </c>
      <c r="F161" s="985" t="s">
        <v>185</v>
      </c>
    </row>
    <row r="162" spans="1:6" ht="14.25">
      <c r="A162" s="965"/>
      <c r="B162" s="970" t="s">
        <v>194</v>
      </c>
      <c r="C162" s="967"/>
      <c r="D162" s="968"/>
      <c r="E162" s="968"/>
      <c r="F162" s="985"/>
    </row>
    <row r="163" spans="1:6" ht="45" customHeight="1">
      <c r="A163" s="965">
        <v>4751</v>
      </c>
      <c r="B163" s="971" t="s">
        <v>877</v>
      </c>
      <c r="C163" s="972" t="s">
        <v>878</v>
      </c>
      <c r="D163" s="968">
        <f>E163</f>
        <v>0</v>
      </c>
      <c r="E163" s="968">
        <f>[3]aparat!F144+'[3]zags '!F145+'[3]վեկտոր պլյուս'!F145+[3]turq!F145+[3]gjuxatntes!F146+'[3]chanap transp'!F145+'[3]transp nax'!F145+'[3]ajl nax'!F145+'[3]tntes harab'!F148+[3]axb!F145+'[3]srgaka mig'!F145+'[3]bnak shin'!F145+[3]lusav!F145+'[3]hangst sport'!F145+'[3]kent grad'!F145+'[3]mshak palat'!F145+'[3]mshak kazm'!F145+[3]herutahax!F145+[3]texekat!F145+'[3]yndameny mankap.'!F145+[3]gisherotik!F145+'[3]yndam arvest erash'!F145+[3]marzadp!F147+'[3]soc ogn'!F145+'[3]nvir. b`h'!F145+'[3]pah fond '!F145</f>
        <v>0</v>
      </c>
      <c r="F163" s="985" t="s">
        <v>185</v>
      </c>
    </row>
    <row r="164" spans="1:6" ht="14.25">
      <c r="A164" s="965">
        <v>4760</v>
      </c>
      <c r="B164" s="974" t="s">
        <v>879</v>
      </c>
      <c r="C164" s="967" t="s">
        <v>696</v>
      </c>
      <c r="D164" s="968">
        <f>E164</f>
        <v>0</v>
      </c>
      <c r="E164" s="968">
        <f>E166</f>
        <v>0</v>
      </c>
      <c r="F164" s="985" t="s">
        <v>185</v>
      </c>
    </row>
    <row r="165" spans="1:6" ht="14.25">
      <c r="A165" s="965"/>
      <c r="B165" s="970" t="s">
        <v>194</v>
      </c>
      <c r="C165" s="967"/>
      <c r="D165" s="968"/>
      <c r="E165" s="968"/>
      <c r="F165" s="985"/>
    </row>
    <row r="166" spans="1:6" ht="14.25">
      <c r="A166" s="965">
        <v>4761</v>
      </c>
      <c r="B166" s="971" t="s">
        <v>880</v>
      </c>
      <c r="C166" s="972" t="s">
        <v>881</v>
      </c>
      <c r="D166" s="968">
        <f>E166</f>
        <v>0</v>
      </c>
      <c r="E166" s="968">
        <f>[3]aparat!F146+'[3]zags '!F147+'[3]վեկտոր պլյուս'!F147+[3]turq!F147+[3]gjuxatntes!F148+'[3]chanap transp'!F147+'[3]transp nax'!F147+'[3]ajl nax'!F147+'[3]tntes harab'!F150+[3]axb!F147+'[3]srgaka mig'!F147+'[3]bnak shin'!F147+[3]lusav!F147+'[3]hangst sport'!F147+'[3]kent grad'!F147+'[3]mshak palat'!F147+'[3]mshak kazm'!F147+[3]herutahax!F147+[3]texekat!F147+'[3]yndameny mankap.'!F147+[3]gisherotik!F147+'[3]yndam arvest erash'!F147+[3]marzadp!F149+'[3]soc ogn'!F147+'[3]nvir. b`h'!F147+'[3]pah fond '!F147</f>
        <v>0</v>
      </c>
      <c r="F166" s="985" t="s">
        <v>185</v>
      </c>
    </row>
    <row r="167" spans="1:6" ht="14.25">
      <c r="A167" s="965">
        <v>4770</v>
      </c>
      <c r="B167" s="974" t="s">
        <v>882</v>
      </c>
      <c r="C167" s="967" t="s">
        <v>696</v>
      </c>
      <c r="D167" s="968">
        <f>D169</f>
        <v>50000</v>
      </c>
      <c r="E167" s="968">
        <f>E169</f>
        <v>150000</v>
      </c>
      <c r="F167" s="985"/>
    </row>
    <row r="168" spans="1:6" ht="14.25">
      <c r="A168" s="965"/>
      <c r="B168" s="970" t="s">
        <v>194</v>
      </c>
      <c r="C168" s="967"/>
      <c r="D168" s="968"/>
      <c r="E168" s="968"/>
      <c r="F168" s="985"/>
    </row>
    <row r="169" spans="1:6" ht="14.25" customHeight="1">
      <c r="A169" s="965">
        <v>4771</v>
      </c>
      <c r="B169" s="971" t="s">
        <v>883</v>
      </c>
      <c r="C169" s="972" t="s">
        <v>884</v>
      </c>
      <c r="D169" s="968">
        <f>E169+F169-[3]ekamut!F124</f>
        <v>50000</v>
      </c>
      <c r="E169" s="968">
        <f>'[3]gorc caxs'!G307</f>
        <v>150000</v>
      </c>
      <c r="F169" s="985"/>
    </row>
    <row r="170" spans="1:6" ht="27.75" customHeight="1" thickBot="1">
      <c r="A170" s="976">
        <v>4772</v>
      </c>
      <c r="B170" s="1018" t="s">
        <v>885</v>
      </c>
      <c r="C170" s="1019" t="s">
        <v>696</v>
      </c>
      <c r="D170" s="1015">
        <f>E170</f>
        <v>100000</v>
      </c>
      <c r="E170" s="1015">
        <f>[3]ekamut!F124</f>
        <v>100000</v>
      </c>
      <c r="F170" s="1000"/>
    </row>
    <row r="171" spans="1:6" s="1023" customFormat="1" ht="48" customHeight="1" thickBot="1">
      <c r="A171" s="955">
        <v>5000</v>
      </c>
      <c r="B171" s="1020" t="s">
        <v>886</v>
      </c>
      <c r="C171" s="957" t="s">
        <v>696</v>
      </c>
      <c r="D171" s="1021">
        <f>F171</f>
        <v>1713497.699</v>
      </c>
      <c r="E171" s="1022" t="s">
        <v>185</v>
      </c>
      <c r="F171" s="1021">
        <f>F173+F191+F197+F200</f>
        <v>1713497.699</v>
      </c>
    </row>
    <row r="172" spans="1:6" ht="12.75" customHeight="1" thickBot="1">
      <c r="A172" s="1024"/>
      <c r="B172" s="1025" t="s">
        <v>694</v>
      </c>
      <c r="C172" s="1026"/>
      <c r="D172" s="1027"/>
      <c r="E172" s="1027"/>
      <c r="F172" s="1028"/>
    </row>
    <row r="173" spans="1:6" ht="24.75" customHeight="1" thickBot="1">
      <c r="A173" s="955">
        <v>5100</v>
      </c>
      <c r="B173" s="981" t="s">
        <v>887</v>
      </c>
      <c r="C173" s="957" t="s">
        <v>696</v>
      </c>
      <c r="D173" s="1021">
        <f>F173</f>
        <v>1713497.699</v>
      </c>
      <c r="E173" s="1029" t="s">
        <v>185</v>
      </c>
      <c r="F173" s="939">
        <f>F175+F180+F185</f>
        <v>1713497.699</v>
      </c>
    </row>
    <row r="174" spans="1:6" ht="16.5" customHeight="1">
      <c r="A174" s="960"/>
      <c r="B174" s="961" t="s">
        <v>694</v>
      </c>
      <c r="C174" s="962"/>
      <c r="D174" s="1030"/>
      <c r="E174" s="1030"/>
      <c r="F174" s="964"/>
    </row>
    <row r="175" spans="1:6" ht="24.75" customHeight="1">
      <c r="A175" s="965">
        <v>5110</v>
      </c>
      <c r="B175" s="974" t="s">
        <v>888</v>
      </c>
      <c r="C175" s="967" t="s">
        <v>696</v>
      </c>
      <c r="D175" s="973">
        <f>F175</f>
        <v>1681362.199</v>
      </c>
      <c r="E175" s="1031" t="s">
        <v>185</v>
      </c>
      <c r="F175" s="1032">
        <f>F177+F178+F179</f>
        <v>1681362.199</v>
      </c>
    </row>
    <row r="176" spans="1:6" ht="15" customHeight="1">
      <c r="A176" s="965"/>
      <c r="B176" s="970" t="s">
        <v>194</v>
      </c>
      <c r="C176" s="967"/>
      <c r="D176" s="973"/>
      <c r="E176" s="973"/>
      <c r="F176" s="969"/>
    </row>
    <row r="177" spans="1:6" ht="14.25" customHeight="1">
      <c r="A177" s="965">
        <v>5111</v>
      </c>
      <c r="B177" s="971" t="s">
        <v>889</v>
      </c>
      <c r="C177" s="1033" t="s">
        <v>890</v>
      </c>
      <c r="D177" s="968">
        <f>F177</f>
        <v>0</v>
      </c>
      <c r="E177" s="1034" t="s">
        <v>185</v>
      </c>
      <c r="F177" s="968">
        <f>[3]aparat!F151+'[3]zags '!F152+'[3]վեկտոր պլյուս'!F152+[3]turq!F152+[3]gjuxatntes!F153+'[3]chanap transp'!F152+'[3]transp nax'!F152+'[3]ajl nax'!F152+[3]axb!F152+'[3]srgaka mig'!F152+'[3]bnak shin'!F152+[3]lusav!F152+'[3]hangst sport'!F152+'[3]kent grad'!F152+'[3]mshak palat'!F152+'[3]mshak kazm'!F152+[3]herutahax!F152+[3]texekat!F152+'[3]yndameny mankap.'!F152+[3]gisherotik!F152+'[3]yndam arvest erash'!F152+[3]marzadp!F154+'[3]soc ogn'!F152+'[3]nvir. b`h'!F152+'[3]pah fond '!F152</f>
        <v>0</v>
      </c>
    </row>
    <row r="178" spans="1:6" ht="19.5" customHeight="1">
      <c r="A178" s="965">
        <v>5112</v>
      </c>
      <c r="B178" s="971" t="s">
        <v>891</v>
      </c>
      <c r="C178" s="1033" t="s">
        <v>892</v>
      </c>
      <c r="D178" s="968">
        <f>F178</f>
        <v>253784</v>
      </c>
      <c r="E178" s="1034" t="s">
        <v>185</v>
      </c>
      <c r="F178" s="968">
        <f>[3]aparat!F152+'[3]zags '!F153+'[3]վեկտոր պլյուս'!F153+[3]turq!F153+[3]gjuxatntes!F154+'[3]chanap transp'!F153+'[3]transp nax'!F153+'[3]ajl nax'!F153+[3]axb!F153+'[3]srgaka mig'!F153+'[3]bnak shin'!F153+[3]lusav!F153+'[3]hangst sport'!F153+'[3]kent grad'!F153+'[3]mshak palat'!F153+'[3]mshak kazm'!F153+[3]herutahax!F153+[3]texekat!F153+'[3]yndameny mankap.'!F153+[3]gisherotik!F153+'[3]yndam arvest erash'!F153+[3]marzadp!F155+'[3]soc ogn'!F153+'[3]nvir. b`h'!F153+'[3]pah fond '!F153+[3]jramatakararum!F153+[3]gazafikacum!F135</f>
        <v>253784</v>
      </c>
    </row>
    <row r="179" spans="1:6" ht="13.5" customHeight="1">
      <c r="A179" s="965">
        <v>5113</v>
      </c>
      <c r="B179" s="971" t="s">
        <v>893</v>
      </c>
      <c r="C179" s="1033" t="s">
        <v>894</v>
      </c>
      <c r="D179" s="973">
        <f>F179</f>
        <v>1427578.199</v>
      </c>
      <c r="E179" s="1035" t="s">
        <v>185</v>
      </c>
      <c r="F179" s="973">
        <f>[3]aparat!F153+'[3]zags '!F154+'[3]վեկտոր պլյուս'!F154+[3]turq!F154+[3]gjuxatntes!F155+'[3]chanap transp'!F154+'[3]transp nax'!F154+'[3]ajl nax'!F154+[3]axb!F154+'[3]srgaka mig'!F154+'[3]bnak shin'!F154+[3]lusav!F154+'[3]hangst sport'!F154+'[3]mshak palat'!F154+'[3]mshak kazm'!F154+[3]herutahax!F154+[3]texekat!F154+'[3]yndameny mankap.'!F154+[3]gisherotik!F154+'[3]yndam arvest erash'!F154+'[3]soc ogn'!F154+'[3]nvir. b`h'!F154+'[3]pah fond '!F154+[3]jramatakararum!F154+'[3]kentr. grad'!F155</f>
        <v>1427578.199</v>
      </c>
    </row>
    <row r="180" spans="1:6" ht="13.5" customHeight="1">
      <c r="A180" s="965">
        <v>5120</v>
      </c>
      <c r="B180" s="974" t="s">
        <v>895</v>
      </c>
      <c r="C180" s="967" t="s">
        <v>696</v>
      </c>
      <c r="D180" s="968">
        <f>F180</f>
        <v>12250</v>
      </c>
      <c r="E180" s="1036" t="s">
        <v>185</v>
      </c>
      <c r="F180" s="1037">
        <f>F182+F183+F184</f>
        <v>12250</v>
      </c>
    </row>
    <row r="181" spans="1:6" ht="13.5" customHeight="1">
      <c r="A181" s="965"/>
      <c r="B181" s="1038" t="s">
        <v>194</v>
      </c>
      <c r="C181" s="967"/>
      <c r="D181" s="968"/>
      <c r="E181" s="968"/>
      <c r="F181" s="1039"/>
    </row>
    <row r="182" spans="1:6" ht="13.5" customHeight="1">
      <c r="A182" s="965">
        <v>5121</v>
      </c>
      <c r="B182" s="971" t="s">
        <v>896</v>
      </c>
      <c r="C182" s="1033" t="s">
        <v>897</v>
      </c>
      <c r="D182" s="968">
        <f>F182</f>
        <v>0</v>
      </c>
      <c r="E182" s="1034" t="s">
        <v>185</v>
      </c>
      <c r="F182" s="968">
        <f>[3]aparat!F154+'[3]zags '!F155+'[3]վեկտոր պլյուս'!F155+[3]turq!F155+[3]gjuxatntes!F156+'[3]chanap transp'!F155+'[3]transp nax'!F155+'[3]ajl nax'!F155+[3]axb!F155+'[3]srgaka mig'!F155+'[3]bnak shin'!F155+[3]lusav!F155+'[3]hangst sport'!F155+'[3]kent grad'!F155+'[3]mshak palat'!F155+'[3]mshak kazm'!F155+[3]herutahax!F155+[3]texekat!F155+'[3]yndameny mankap.'!F155+[3]gisherotik!F155+'[3]yndam arvest erash'!F155+[3]marzadp!F157+'[3]soc ogn'!F155+'[3]nvir. b`h'!F155+'[3]pah fond '!F155</f>
        <v>0</v>
      </c>
    </row>
    <row r="183" spans="1:6" ht="13.5" customHeight="1">
      <c r="A183" s="965">
        <v>5122</v>
      </c>
      <c r="B183" s="971" t="s">
        <v>898</v>
      </c>
      <c r="C183" s="1033" t="s">
        <v>899</v>
      </c>
      <c r="D183" s="968">
        <f>F183</f>
        <v>3250</v>
      </c>
      <c r="E183" s="1034" t="s">
        <v>185</v>
      </c>
      <c r="F183" s="968">
        <f>[3]aparat!F155+'[3]zags '!F156+'[3]վեկտոր պլյուս'!F156+[3]turq!F156+[3]gjuxatntes!F157+'[3]chanap transp'!F156+'[3]transp nax'!F156+'[3]ajl nax'!F156+[3]axb!F156+'[3]srgaka mig'!F156+'[3]bnak shin'!F156+[3]lusav!F156+'[3]hangst sport'!F156+'[3]kent grad'!F156+'[3]mshak palat'!F156+'[3]mshak kazm'!F156+[3]herutahax!F156+[3]texekat!F156+'[3]yndameny mankap.'!F156+[3]gisherotik!F156+'[3]yndam arvest erash'!F156+[3]marzadp!F158+'[3]soc ogn'!F156+'[3]nvir. b`h'!F156+'[3]pah fond '!F156</f>
        <v>3250</v>
      </c>
    </row>
    <row r="184" spans="1:6" ht="13.5" customHeight="1">
      <c r="A184" s="965">
        <v>5123</v>
      </c>
      <c r="B184" s="971" t="s">
        <v>900</v>
      </c>
      <c r="C184" s="1033" t="s">
        <v>901</v>
      </c>
      <c r="D184" s="968">
        <f>F184</f>
        <v>9000</v>
      </c>
      <c r="E184" s="1034" t="s">
        <v>185</v>
      </c>
      <c r="F184" s="968">
        <f>[3]aparat!F156+'[3]zags '!F157+'[3]վեկտոր պլյուս'!F157+[3]turq!F157+[3]gjuxatntes!F158+'[3]chanap transp'!F157+'[3]transp nax'!F157+'[3]ajl nax'!F157+[3]axb!F157+'[3]srgaka mig'!F157+'[3]bnak shin'!F157+[3]lusav!F157+'[3]hangst sport'!F157+'[3]kent grad'!F157+'[3]mshak palat'!F157+'[3]mshak kazm'!F157+[3]herutahax!F157+[3]texekat!F157+'[3]yndameny mankap.'!F157+[3]gisherotik!F157+'[3]yndam arvest erash'!F157+[3]marzadp!F159+'[3]soc ogn'!F157+'[3]nvir. b`h'!F157+'[3]pah fond '!F157</f>
        <v>9000</v>
      </c>
    </row>
    <row r="185" spans="1:6" ht="13.5" customHeight="1">
      <c r="A185" s="965">
        <v>5130</v>
      </c>
      <c r="B185" s="974" t="s">
        <v>902</v>
      </c>
      <c r="C185" s="967" t="s">
        <v>696</v>
      </c>
      <c r="D185" s="968">
        <f>F185</f>
        <v>19885.5</v>
      </c>
      <c r="E185" s="1036" t="s">
        <v>185</v>
      </c>
      <c r="F185" s="1037">
        <f>F187+F188+F189+F190</f>
        <v>19885.5</v>
      </c>
    </row>
    <row r="186" spans="1:6" ht="13.5" customHeight="1">
      <c r="A186" s="965"/>
      <c r="B186" s="970" t="s">
        <v>194</v>
      </c>
      <c r="C186" s="967"/>
      <c r="D186" s="968"/>
      <c r="E186" s="968"/>
      <c r="F186" s="1039"/>
    </row>
    <row r="187" spans="1:6" ht="13.5" customHeight="1">
      <c r="A187" s="965">
        <v>5131</v>
      </c>
      <c r="B187" s="971" t="s">
        <v>903</v>
      </c>
      <c r="C187" s="1033" t="s">
        <v>904</v>
      </c>
      <c r="D187" s="968">
        <f>F187</f>
        <v>15000</v>
      </c>
      <c r="E187" s="1034" t="s">
        <v>185</v>
      </c>
      <c r="F187" s="968">
        <f>[3]aparat!F157+'[3]zags '!F158+'[3]վեկտոր պլյուս'!F158+[3]turq!F158+[3]gjuxatntes!F159+'[3]chanap transp'!F158+'[3]transp nax'!F158+'[3]ajl nax'!F158+[3]axb!F158+'[3]srgaka mig'!F158+'[3]bnak shin'!F158+[3]lusav!F158+'[3]hangst sport'!F158+'[3]kent grad'!F158+'[3]mshak palat'!F158+'[3]mshak kazm'!F158+[3]herutahax!F158+[3]texekat!F158+'[3]yndameny mankap.'!F158+[3]gisherotik!F158+'[3]yndam arvest erash'!F158+[3]marzadp!F160+'[3]soc ogn'!F158+'[3]nvir. b`h'!F158+'[3]pah fond '!F158</f>
        <v>15000</v>
      </c>
    </row>
    <row r="188" spans="1:6" ht="13.5" customHeight="1">
      <c r="A188" s="965">
        <v>5132</v>
      </c>
      <c r="B188" s="971" t="s">
        <v>905</v>
      </c>
      <c r="C188" s="1033" t="s">
        <v>906</v>
      </c>
      <c r="D188" s="968">
        <f>F188</f>
        <v>0</v>
      </c>
      <c r="E188" s="1034" t="s">
        <v>185</v>
      </c>
      <c r="F188" s="968">
        <f>[3]aparat!F158+'[3]zags '!F159+'[3]վեկտոր պլյուս'!F159+[3]turq!F159+[3]gjuxatntes!F160+'[3]chanap transp'!F159+'[3]transp nax'!F159+'[3]ajl nax'!F159+[3]axb!F159+'[3]srgaka mig'!F159+'[3]bnak shin'!F159+[3]lusav!F159+'[3]hangst sport'!F159+'[3]kent grad'!F159+'[3]mshak palat'!F159+'[3]mshak kazm'!F159+[3]herutahax!F159+[3]texekat!F159+'[3]yndameny mankap.'!F159+[3]gisherotik!F159+'[3]yndam arvest erash'!F159+[3]marzadp!F161+'[3]soc ogn'!F159+'[3]nvir. b`h'!F159+'[3]pah fond '!F159</f>
        <v>0</v>
      </c>
    </row>
    <row r="189" spans="1:6" ht="13.5" customHeight="1">
      <c r="A189" s="965">
        <v>5133</v>
      </c>
      <c r="B189" s="971" t="s">
        <v>907</v>
      </c>
      <c r="C189" s="1033" t="s">
        <v>908</v>
      </c>
      <c r="D189" s="968">
        <f>F189</f>
        <v>0</v>
      </c>
      <c r="E189" s="1036" t="s">
        <v>185</v>
      </c>
      <c r="F189" s="968">
        <f>[3]aparat!F159+'[3]zags '!F160+'[3]վեկտոր պլյուս'!F160+[3]turq!F160+[3]gjuxatntes!F161+'[3]chanap transp'!F160+'[3]transp nax'!F160+'[3]ajl nax'!F160+[3]axb!F160+'[3]srgaka mig'!F160+'[3]bnak shin'!F160+[3]lusav!F160+'[3]hangst sport'!F160+'[3]kent grad'!F160+'[3]mshak palat'!F160+'[3]mshak kazm'!F160+[3]herutahax!F160+[3]texekat!F160+'[3]yndameny mankap.'!F160+[3]gisherotik!F160+'[3]yndam arvest erash'!F160+[3]marzadp!F162+'[3]soc ogn'!F160+'[3]nvir. b`h'!F160+'[3]pah fond '!F160</f>
        <v>0</v>
      </c>
    </row>
    <row r="190" spans="1:6" ht="13.5" customHeight="1" thickBot="1">
      <c r="A190" s="976">
        <v>5134</v>
      </c>
      <c r="B190" s="998" t="s">
        <v>909</v>
      </c>
      <c r="C190" s="1040" t="s">
        <v>910</v>
      </c>
      <c r="D190" s="1015">
        <f>F190</f>
        <v>4885.5</v>
      </c>
      <c r="E190" s="1041" t="s">
        <v>185</v>
      </c>
      <c r="F190" s="968">
        <f>[3]aparat!F160+'[3]zags '!F161+'[3]վեկտոր պլյուս'!F161+[3]turq!F161+[3]gjuxatntes!F162+'[3]chanap transp'!F161+'[3]transp nax'!F161+'[3]ajl nax'!F161+[3]axb!F161+'[3]srgaka mig'!F161+'[3]bnak shin'!F161+[3]lusav!F161+'[3]hangst sport'!F161+'[3]mshak palat'!F161+'[3]mshak kazm'!F161+[3]herutahax!F161+[3]texekat!F161+'[3]yndameny mankap.'!F161+[3]gisherotik!F161+'[3]yndam arvest erash'!F161+'[3]soc ogn'!F161+'[3]nvir. b`h'!F161+'[3]pah fond '!F161+[3]jramatakararum!F161+'[3]kentr. grad'!F162</f>
        <v>4885.5</v>
      </c>
    </row>
    <row r="191" spans="1:6" ht="33.75" hidden="1" customHeight="1" thickBot="1">
      <c r="A191" s="955">
        <v>5200</v>
      </c>
      <c r="B191" s="1016" t="s">
        <v>911</v>
      </c>
      <c r="C191" s="957" t="s">
        <v>696</v>
      </c>
      <c r="D191" s="958">
        <f>F191</f>
        <v>0</v>
      </c>
      <c r="E191" s="1042" t="s">
        <v>185</v>
      </c>
      <c r="F191" s="1043">
        <f>F193+F194+F195+F196</f>
        <v>0</v>
      </c>
    </row>
    <row r="192" spans="1:6" ht="33.75" hidden="1" customHeight="1">
      <c r="A192" s="960"/>
      <c r="B192" s="961" t="s">
        <v>694</v>
      </c>
      <c r="C192" s="962"/>
      <c r="D192" s="963"/>
      <c r="E192" s="963"/>
      <c r="F192" s="1044"/>
    </row>
    <row r="193" spans="1:6" ht="33.75" hidden="1" customHeight="1">
      <c r="A193" s="965">
        <v>5211</v>
      </c>
      <c r="B193" s="971" t="s">
        <v>912</v>
      </c>
      <c r="C193" s="1033" t="s">
        <v>913</v>
      </c>
      <c r="D193" s="968">
        <f>F193</f>
        <v>0</v>
      </c>
      <c r="E193" s="1034" t="s">
        <v>185</v>
      </c>
      <c r="F193" s="968">
        <f>[3]aparat!F162+'[3]zags '!F163+'[3]վեկտոր պլյուս'!F163+[3]turq!F163+[3]gjuxatntes!F164+'[3]chanap transp'!F163+'[3]transp nax'!F163+'[3]ajl nax'!F163+[3]axb!F163+'[3]srgaka mig'!F163+'[3]bnak shin'!F163+[3]lusav!F163+'[3]hangst sport'!F163+'[3]kent grad'!F163+'[3]mshak palat'!F163+'[3]mshak kazm'!F163+[3]herutahax!F163+[3]texekat!F163+'[3]yndameny mankap.'!F163+[3]gisherotik!F163+'[3]yndam arvest erash'!F163+[3]marzadp!F165+'[3]soc ogn'!F163+'[3]nvir. b`h'!F163+'[3]pah fond '!F163</f>
        <v>0</v>
      </c>
    </row>
    <row r="194" spans="1:6" ht="33.75" hidden="1" customHeight="1">
      <c r="A194" s="965">
        <v>5221</v>
      </c>
      <c r="B194" s="971" t="s">
        <v>914</v>
      </c>
      <c r="C194" s="1033" t="s">
        <v>915</v>
      </c>
      <c r="D194" s="968">
        <f>F194</f>
        <v>0</v>
      </c>
      <c r="E194" s="1034" t="s">
        <v>185</v>
      </c>
      <c r="F194" s="968">
        <f>[3]aparat!F163+'[3]zags '!F164+'[3]վեկտոր պլյուս'!F164+[3]turq!F164+[3]gjuxatntes!F165+'[3]chanap transp'!F164+'[3]transp nax'!F164+'[3]ajl nax'!F164+[3]axb!F164+'[3]srgaka mig'!F164+'[3]bnak shin'!F164+[3]lusav!F164+'[3]hangst sport'!F164+'[3]kent grad'!F164+'[3]mshak palat'!F164+'[3]mshak kazm'!F164+[3]herutahax!F164+[3]texekat!F164+'[3]yndameny mankap.'!F164+[3]gisherotik!F164+'[3]yndam arvest erash'!F164+[3]marzadp!F166+'[3]soc ogn'!F164+'[3]nvir. b`h'!F164+'[3]pah fond '!F164</f>
        <v>0</v>
      </c>
    </row>
    <row r="195" spans="1:6" ht="33.75" hidden="1" customHeight="1">
      <c r="A195" s="965">
        <v>5231</v>
      </c>
      <c r="B195" s="971" t="s">
        <v>916</v>
      </c>
      <c r="C195" s="1033" t="s">
        <v>917</v>
      </c>
      <c r="D195" s="968">
        <f>F195</f>
        <v>0</v>
      </c>
      <c r="E195" s="1034" t="s">
        <v>185</v>
      </c>
      <c r="F195" s="968">
        <f>[3]aparat!F164+'[3]zags '!F165+'[3]վեկտոր պլյուս'!F165+[3]turq!F165+[3]gjuxatntes!F166+'[3]chanap transp'!F165+'[3]transp nax'!F165+'[3]ajl nax'!F165+[3]axb!F165+'[3]srgaka mig'!F165+'[3]bnak shin'!F165+[3]lusav!F165+'[3]hangst sport'!F165+'[3]kent grad'!F165+'[3]mshak palat'!F165+'[3]mshak kazm'!F165+[3]herutahax!F165+[3]texekat!F165+'[3]yndameny mankap.'!F165+[3]gisherotik!F165+'[3]yndam arvest erash'!F165+[3]marzadp!F167+'[3]soc ogn'!F165+'[3]nvir. b`h'!F165+'[3]pah fond '!F165</f>
        <v>0</v>
      </c>
    </row>
    <row r="196" spans="1:6" ht="33.75" hidden="1" customHeight="1" thickBot="1">
      <c r="A196" s="976">
        <v>5241</v>
      </c>
      <c r="B196" s="998" t="s">
        <v>918</v>
      </c>
      <c r="C196" s="1040" t="s">
        <v>919</v>
      </c>
      <c r="D196" s="1015">
        <f>F196</f>
        <v>0</v>
      </c>
      <c r="E196" s="1045" t="s">
        <v>185</v>
      </c>
      <c r="F196" s="968">
        <f>[3]aparat!F165+'[3]zags '!F166+'[3]վեկտոր պլյուս'!F166+[3]turq!F166+[3]gjuxatntes!F167+'[3]chanap transp'!F166+'[3]transp nax'!F166+'[3]ajl nax'!F166+[3]axb!F166+'[3]srgaka mig'!F166+'[3]bnak shin'!F166+[3]lusav!F166+'[3]hangst sport'!F166+'[3]kent grad'!F166+'[3]mshak palat'!F166+'[3]mshak kazm'!F166+[3]herutahax!F166+[3]texekat!F166+'[3]yndameny mankap.'!F166+[3]gisherotik!F166+'[3]yndam arvest erash'!F166+[3]marzadp!F168+'[3]soc ogn'!F166+'[3]nvir. b`h'!F166+'[3]pah fond '!F166</f>
        <v>0</v>
      </c>
    </row>
    <row r="197" spans="1:6" ht="33.75" hidden="1" customHeight="1" thickBot="1">
      <c r="A197" s="955">
        <v>5300</v>
      </c>
      <c r="B197" s="1016" t="s">
        <v>920</v>
      </c>
      <c r="C197" s="957" t="s">
        <v>696</v>
      </c>
      <c r="D197" s="958">
        <f>F197</f>
        <v>0</v>
      </c>
      <c r="E197" s="1042" t="s">
        <v>185</v>
      </c>
      <c r="F197" s="1043">
        <f>F199</f>
        <v>0</v>
      </c>
    </row>
    <row r="198" spans="1:6" ht="33.75" hidden="1" customHeight="1">
      <c r="A198" s="960"/>
      <c r="B198" s="961" t="s">
        <v>694</v>
      </c>
      <c r="C198" s="962"/>
      <c r="D198" s="963"/>
      <c r="E198" s="963"/>
      <c r="F198" s="1044"/>
    </row>
    <row r="199" spans="1:6" ht="33.75" hidden="1" customHeight="1" thickBot="1">
      <c r="A199" s="976">
        <v>5311</v>
      </c>
      <c r="B199" s="998" t="s">
        <v>921</v>
      </c>
      <c r="C199" s="1040" t="s">
        <v>922</v>
      </c>
      <c r="D199" s="1015">
        <f>F199</f>
        <v>0</v>
      </c>
      <c r="E199" s="1045" t="s">
        <v>185</v>
      </c>
      <c r="F199" s="968">
        <f>[3]aparat!F167+'[3]zags '!F168+'[3]վեկտոր պլյուս'!F168+[3]turq!F168+[3]gjuxatntes!F169+'[3]chanap transp'!F168+'[3]transp nax'!F168+'[3]ajl nax'!F168+[3]axb!F168+'[3]srgaka mig'!F168+'[3]bnak shin'!F168+[3]lusav!F168+'[3]hangst sport'!F168+'[3]kent grad'!F168+'[3]mshak palat'!F168+'[3]mshak kazm'!F168+[3]herutahax!F168+[3]texekat!F168+'[3]yndameny mankap.'!F168+[3]gisherotik!F168+'[3]yndam arvest erash'!F168+[3]marzadp!F170+'[3]soc ogn'!F168+'[3]nvir. b`h'!F168+'[3]pah fond '!F168</f>
        <v>0</v>
      </c>
    </row>
    <row r="200" spans="1:6" ht="33.75" hidden="1" customHeight="1" thickBot="1">
      <c r="A200" s="955">
        <v>5400</v>
      </c>
      <c r="B200" s="1016" t="s">
        <v>923</v>
      </c>
      <c r="C200" s="957" t="s">
        <v>696</v>
      </c>
      <c r="D200" s="958">
        <f>F200</f>
        <v>0</v>
      </c>
      <c r="E200" s="1042" t="s">
        <v>185</v>
      </c>
      <c r="F200" s="1043">
        <f>F202+F203+F204+F205</f>
        <v>0</v>
      </c>
    </row>
    <row r="201" spans="1:6" ht="33.75" hidden="1" customHeight="1">
      <c r="A201" s="960"/>
      <c r="B201" s="961" t="s">
        <v>694</v>
      </c>
      <c r="C201" s="962"/>
      <c r="D201" s="963"/>
      <c r="E201" s="963"/>
      <c r="F201" s="1044"/>
    </row>
    <row r="202" spans="1:6" ht="33.75" hidden="1" customHeight="1">
      <c r="A202" s="965">
        <v>5411</v>
      </c>
      <c r="B202" s="971" t="s">
        <v>924</v>
      </c>
      <c r="C202" s="1033" t="s">
        <v>925</v>
      </c>
      <c r="D202" s="968">
        <f>F202</f>
        <v>0</v>
      </c>
      <c r="E202" s="1034" t="s">
        <v>185</v>
      </c>
      <c r="F202" s="968">
        <f>[3]aparat!F169+'[3]zags '!F170+'[3]վեկտոր պլյուս'!F170+[3]turq!F170+[3]gjuxatntes!F171+'[3]chanap transp'!F170+'[3]transp nax'!F170+'[3]ajl nax'!F170+[3]axb!F170+'[3]srgaka mig'!F170+'[3]bnak shin'!F170+[3]lusav!F170+'[3]hangst sport'!F170+'[3]kent grad'!F170+'[3]mshak palat'!F170+'[3]mshak kazm'!F170+[3]herutahax!F170+[3]texekat!F170+'[3]yndameny mankap.'!F170+[3]gisherotik!F170+'[3]yndam arvest erash'!F170+[3]marzadp!F172+'[3]soc ogn'!F170+'[3]nvir. b`h'!F170+'[3]pah fond '!F170</f>
        <v>0</v>
      </c>
    </row>
    <row r="203" spans="1:6" ht="33.75" hidden="1" customHeight="1">
      <c r="A203" s="965">
        <v>5421</v>
      </c>
      <c r="B203" s="971" t="s">
        <v>926</v>
      </c>
      <c r="C203" s="1033" t="s">
        <v>927</v>
      </c>
      <c r="D203" s="968">
        <f>F203</f>
        <v>0</v>
      </c>
      <c r="E203" s="1034" t="s">
        <v>185</v>
      </c>
      <c r="F203" s="968">
        <f>[3]aparat!F170+'[3]zags '!F171+'[3]վեկտոր պլյուս'!F171+[3]turq!F171+[3]gjuxatntes!F172+'[3]chanap transp'!F171+'[3]transp nax'!F171+'[3]ajl nax'!F171+[3]axb!F171+'[3]srgaka mig'!F171+'[3]bnak shin'!F171+[3]lusav!F171+'[3]hangst sport'!F171+'[3]kent grad'!F171+'[3]mshak palat'!F171+'[3]mshak kazm'!F171+[3]herutahax!F171+[3]texekat!F171+'[3]yndameny mankap.'!F171+[3]gisherotik!F171+'[3]yndam arvest erash'!F171+[3]marzadp!F173+'[3]soc ogn'!F171+'[3]nvir. b`h'!F171+'[3]pah fond '!F171</f>
        <v>0</v>
      </c>
    </row>
    <row r="204" spans="1:6" ht="33.75" hidden="1" customHeight="1">
      <c r="A204" s="965">
        <v>5431</v>
      </c>
      <c r="B204" s="971" t="s">
        <v>928</v>
      </c>
      <c r="C204" s="1033" t="s">
        <v>929</v>
      </c>
      <c r="D204" s="968">
        <f>F204</f>
        <v>0</v>
      </c>
      <c r="E204" s="1034" t="s">
        <v>185</v>
      </c>
      <c r="F204" s="968">
        <f>[3]aparat!F171+'[3]zags '!F172+'[3]վեկտոր պլյուս'!F172+[3]turq!F172+[3]gjuxatntes!F173+'[3]chanap transp'!F172+'[3]transp nax'!F172+'[3]ajl nax'!F172+[3]axb!F172+'[3]srgaka mig'!F172+'[3]bnak shin'!F172+[3]lusav!F172+'[3]hangst sport'!F172+'[3]kent grad'!F172+'[3]mshak palat'!F172+'[3]mshak kazm'!F172+[3]herutahax!F172+[3]texekat!F172+'[3]yndameny mankap.'!F172+[3]gisherotik!F172+'[3]yndam arvest erash'!F172+[3]marzadp!F174+'[3]soc ogn'!F172+'[3]nvir. b`h'!F172+'[3]pah fond '!F172</f>
        <v>0</v>
      </c>
    </row>
    <row r="205" spans="1:6" ht="33.75" hidden="1" customHeight="1" thickBot="1">
      <c r="A205" s="976">
        <v>5441</v>
      </c>
      <c r="B205" s="1046" t="s">
        <v>930</v>
      </c>
      <c r="C205" s="1040" t="s">
        <v>931</v>
      </c>
      <c r="D205" s="1015">
        <f>F205</f>
        <v>0</v>
      </c>
      <c r="E205" s="1045" t="s">
        <v>185</v>
      </c>
      <c r="F205" s="968">
        <f>[3]aparat!F172+'[3]zags '!F173+'[3]վեկտոր պլյուս'!F173+[3]turq!F173+[3]gjuxatntes!F174+'[3]chanap transp'!F173+'[3]transp nax'!F173+'[3]ajl nax'!F173+[3]axb!F173+'[3]srgaka mig'!F173+'[3]bnak shin'!F173+[3]lusav!F173+'[3]hangst sport'!F173+'[3]kent grad'!F173+'[3]mshak palat'!F173+'[3]mshak kazm'!F173+[3]herutahax!F173+[3]texekat!F173+'[3]yndameny mankap.'!F173+[3]gisherotik!F173+'[3]yndam arvest erash'!F173+[3]marzadp!F175+'[3]soc ogn'!F173+'[3]nvir. b`h'!F173+'[3]pah fond '!F173</f>
        <v>0</v>
      </c>
    </row>
    <row r="206" spans="1:6" s="1053" customFormat="1" ht="33.75" customHeight="1" thickBot="1">
      <c r="A206" s="1047" t="s">
        <v>932</v>
      </c>
      <c r="B206" s="1048" t="s">
        <v>933</v>
      </c>
      <c r="C206" s="1049" t="s">
        <v>696</v>
      </c>
      <c r="D206" s="1050">
        <f>F206</f>
        <v>-300000</v>
      </c>
      <c r="E206" s="1051" t="s">
        <v>934</v>
      </c>
      <c r="F206" s="1052">
        <f>F208+F213+F221+F224</f>
        <v>-300000</v>
      </c>
    </row>
    <row r="207" spans="1:6" s="1053" customFormat="1" ht="14.25">
      <c r="A207" s="1054"/>
      <c r="B207" s="1055" t="s">
        <v>191</v>
      </c>
      <c r="C207" s="1056"/>
      <c r="D207" s="1057"/>
      <c r="E207" s="1058"/>
      <c r="F207" s="1059"/>
    </row>
    <row r="208" spans="1:6" s="1064" customFormat="1" ht="41.25">
      <c r="A208" s="1060" t="s">
        <v>935</v>
      </c>
      <c r="B208" s="1061" t="s">
        <v>936</v>
      </c>
      <c r="C208" s="1062" t="s">
        <v>696</v>
      </c>
      <c r="D208" s="968">
        <f>F208</f>
        <v>0</v>
      </c>
      <c r="E208" s="1063" t="s">
        <v>934</v>
      </c>
      <c r="F208" s="1037">
        <f>F210+F211+F212</f>
        <v>0</v>
      </c>
    </row>
    <row r="209" spans="1:7" s="1064" customFormat="1" ht="14.25">
      <c r="A209" s="1060"/>
      <c r="B209" s="1038" t="s">
        <v>191</v>
      </c>
      <c r="C209" s="1062"/>
      <c r="D209" s="968"/>
      <c r="E209" s="1063"/>
      <c r="F209" s="1037"/>
    </row>
    <row r="210" spans="1:7" s="1064" customFormat="1" ht="14.25">
      <c r="A210" s="1060" t="s">
        <v>937</v>
      </c>
      <c r="B210" s="1065" t="s">
        <v>938</v>
      </c>
      <c r="C210" s="1066" t="s">
        <v>939</v>
      </c>
      <c r="D210" s="968">
        <f>F210</f>
        <v>0</v>
      </c>
      <c r="E210" s="1063" t="s">
        <v>934</v>
      </c>
      <c r="F210" s="1037">
        <f>'[3]tntes harab'!F157</f>
        <v>0</v>
      </c>
    </row>
    <row r="211" spans="1:7" s="1069" customFormat="1" ht="14.25">
      <c r="A211" s="1060" t="s">
        <v>940</v>
      </c>
      <c r="B211" s="1065" t="s">
        <v>941</v>
      </c>
      <c r="C211" s="1066" t="s">
        <v>942</v>
      </c>
      <c r="D211" s="1067"/>
      <c r="E211" s="1063" t="s">
        <v>934</v>
      </c>
      <c r="F211" s="1068">
        <f>'[3]tntes harab'!F158</f>
        <v>0</v>
      </c>
    </row>
    <row r="212" spans="1:7" s="1064" customFormat="1" ht="13.5" customHeight="1">
      <c r="A212" s="1070" t="s">
        <v>943</v>
      </c>
      <c r="B212" s="1065" t="s">
        <v>944</v>
      </c>
      <c r="C212" s="1066" t="s">
        <v>945</v>
      </c>
      <c r="D212" s="968"/>
      <c r="E212" s="1063" t="s">
        <v>934</v>
      </c>
      <c r="F212" s="1037">
        <f>'[3]tntes harab'!F159</f>
        <v>0</v>
      </c>
      <c r="G212" s="1071"/>
    </row>
    <row r="213" spans="1:7" s="1064" customFormat="1" ht="28.5" customHeight="1">
      <c r="A213" s="1070" t="s">
        <v>946</v>
      </c>
      <c r="B213" s="1061" t="s">
        <v>947</v>
      </c>
      <c r="C213" s="1062" t="s">
        <v>696</v>
      </c>
      <c r="D213" s="968">
        <f>F213</f>
        <v>0</v>
      </c>
      <c r="E213" s="1063" t="s">
        <v>934</v>
      </c>
      <c r="F213" s="1037">
        <f>F215</f>
        <v>0</v>
      </c>
      <c r="G213" s="1071"/>
    </row>
    <row r="214" spans="1:7" s="1064" customFormat="1" ht="14.25">
      <c r="A214" s="1070"/>
      <c r="B214" s="1038" t="s">
        <v>191</v>
      </c>
      <c r="C214" s="1062"/>
      <c r="D214" s="968"/>
      <c r="E214" s="1063"/>
      <c r="F214" s="1037"/>
      <c r="G214" s="1071"/>
    </row>
    <row r="215" spans="1:7" s="1064" customFormat="1" ht="26.25" customHeight="1">
      <c r="A215" s="1070" t="s">
        <v>948</v>
      </c>
      <c r="B215" s="1065" t="s">
        <v>949</v>
      </c>
      <c r="C215" s="1062" t="s">
        <v>950</v>
      </c>
      <c r="D215" s="968">
        <f>F215</f>
        <v>0</v>
      </c>
      <c r="E215" s="1063" t="s">
        <v>934</v>
      </c>
      <c r="F215" s="1037">
        <f>'[3]tntes harab'!F162</f>
        <v>0</v>
      </c>
      <c r="G215" s="1071"/>
    </row>
    <row r="216" spans="1:7" s="1064" customFormat="1" ht="26.25">
      <c r="A216" s="1070" t="s">
        <v>951</v>
      </c>
      <c r="B216" s="1065" t="s">
        <v>952</v>
      </c>
      <c r="C216" s="1062" t="s">
        <v>696</v>
      </c>
      <c r="D216" s="968">
        <f>F216</f>
        <v>0</v>
      </c>
      <c r="E216" s="1063" t="s">
        <v>934</v>
      </c>
      <c r="F216" s="1037">
        <f>F218+F219+F220</f>
        <v>0</v>
      </c>
      <c r="G216" s="1071"/>
    </row>
    <row r="217" spans="1:7" s="1064" customFormat="1" ht="13.5">
      <c r="A217" s="1070"/>
      <c r="B217" s="1072" t="s">
        <v>194</v>
      </c>
      <c r="C217" s="995"/>
      <c r="D217" s="968"/>
      <c r="E217" s="968"/>
      <c r="F217" s="1037"/>
      <c r="G217" s="1071"/>
    </row>
    <row r="218" spans="1:7" s="1064" customFormat="1" ht="27">
      <c r="A218" s="1070" t="s">
        <v>953</v>
      </c>
      <c r="B218" s="1072" t="s">
        <v>954</v>
      </c>
      <c r="C218" s="1066" t="s">
        <v>955</v>
      </c>
      <c r="D218" s="968"/>
      <c r="E218" s="1063" t="s">
        <v>934</v>
      </c>
      <c r="F218" s="1037">
        <f>'[3]tntes harab'!F165</f>
        <v>0</v>
      </c>
      <c r="G218" s="1071"/>
    </row>
    <row r="219" spans="1:7" s="1064" customFormat="1" ht="24.75" customHeight="1">
      <c r="A219" s="1073" t="s">
        <v>956</v>
      </c>
      <c r="B219" s="1072" t="s">
        <v>957</v>
      </c>
      <c r="C219" s="1062" t="s">
        <v>958</v>
      </c>
      <c r="D219" s="968"/>
      <c r="E219" s="1063" t="s">
        <v>934</v>
      </c>
      <c r="F219" s="1037">
        <f>'[3]tntes harab'!F166</f>
        <v>0</v>
      </c>
      <c r="G219" s="1071"/>
    </row>
    <row r="220" spans="1:7" s="1064" customFormat="1" ht="27">
      <c r="A220" s="1070" t="s">
        <v>959</v>
      </c>
      <c r="B220" s="1074" t="s">
        <v>960</v>
      </c>
      <c r="C220" s="1062" t="s">
        <v>961</v>
      </c>
      <c r="D220" s="968"/>
      <c r="E220" s="1063" t="s">
        <v>934</v>
      </c>
      <c r="F220" s="1037">
        <f>'[3]tntes harab'!F167</f>
        <v>0</v>
      </c>
      <c r="G220" s="1071"/>
    </row>
    <row r="221" spans="1:7" s="1064" customFormat="1" ht="33" customHeight="1">
      <c r="A221" s="1070" t="s">
        <v>962</v>
      </c>
      <c r="B221" s="1061" t="s">
        <v>963</v>
      </c>
      <c r="C221" s="1062" t="s">
        <v>696</v>
      </c>
      <c r="D221" s="968">
        <f>F221</f>
        <v>0</v>
      </c>
      <c r="E221" s="1063" t="s">
        <v>934</v>
      </c>
      <c r="F221" s="1037">
        <f>F223</f>
        <v>0</v>
      </c>
    </row>
    <row r="222" spans="1:7" s="1064" customFormat="1" ht="14.25">
      <c r="A222" s="1070"/>
      <c r="B222" s="1038" t="s">
        <v>191</v>
      </c>
      <c r="C222" s="995"/>
      <c r="D222" s="968"/>
      <c r="E222" s="1063"/>
      <c r="F222" s="1037"/>
    </row>
    <row r="223" spans="1:7" s="1064" customFormat="1" ht="27">
      <c r="A223" s="1073" t="s">
        <v>964</v>
      </c>
      <c r="B223" s="1065" t="s">
        <v>965</v>
      </c>
      <c r="C223" s="1075" t="s">
        <v>966</v>
      </c>
      <c r="D223" s="968">
        <f>F223</f>
        <v>0</v>
      </c>
      <c r="E223" s="1063" t="s">
        <v>934</v>
      </c>
      <c r="F223" s="1037">
        <f>'[3]tntes harab'!F170</f>
        <v>0</v>
      </c>
    </row>
    <row r="224" spans="1:7" s="1064" customFormat="1" ht="41.25">
      <c r="A224" s="1070" t="s">
        <v>967</v>
      </c>
      <c r="B224" s="1061" t="s">
        <v>968</v>
      </c>
      <c r="C224" s="1062" t="s">
        <v>696</v>
      </c>
      <c r="D224" s="968">
        <f>F224</f>
        <v>-300000</v>
      </c>
      <c r="E224" s="1063" t="s">
        <v>934</v>
      </c>
      <c r="F224" s="1037">
        <f>F226+F227+F228+F229</f>
        <v>-300000</v>
      </c>
    </row>
    <row r="225" spans="1:6" s="1064" customFormat="1" ht="14.25">
      <c r="A225" s="1070"/>
      <c r="B225" s="1076" t="s">
        <v>191</v>
      </c>
      <c r="C225" s="1062"/>
      <c r="D225" s="968"/>
      <c r="E225" s="1063"/>
      <c r="F225" s="1037"/>
    </row>
    <row r="226" spans="1:6" s="1064" customFormat="1" ht="17.25" customHeight="1">
      <c r="A226" s="1070" t="s">
        <v>969</v>
      </c>
      <c r="B226" s="1065" t="s">
        <v>970</v>
      </c>
      <c r="C226" s="1066" t="s">
        <v>971</v>
      </c>
      <c r="D226" s="968">
        <f>F226</f>
        <v>-300000</v>
      </c>
      <c r="E226" s="1063" t="s">
        <v>934</v>
      </c>
      <c r="F226" s="1037">
        <f>'[3]tntes harab'!F173</f>
        <v>-300000</v>
      </c>
    </row>
    <row r="227" spans="1:6" s="1064" customFormat="1" ht="0.75" customHeight="1">
      <c r="A227" s="1073" t="s">
        <v>972</v>
      </c>
      <c r="B227" s="1065" t="s">
        <v>973</v>
      </c>
      <c r="C227" s="1075" t="s">
        <v>974</v>
      </c>
      <c r="D227" s="968">
        <f>F227</f>
        <v>0</v>
      </c>
      <c r="E227" s="1063" t="s">
        <v>934</v>
      </c>
      <c r="F227" s="1037">
        <f>'[3]tntes harab'!F174</f>
        <v>0</v>
      </c>
    </row>
    <row r="228" spans="1:6" s="1064" customFormat="1" ht="31.5" hidden="1" customHeight="1">
      <c r="A228" s="1070" t="s">
        <v>975</v>
      </c>
      <c r="B228" s="1065" t="s">
        <v>976</v>
      </c>
      <c r="C228" s="1062" t="s">
        <v>977</v>
      </c>
      <c r="D228" s="968">
        <f>F228</f>
        <v>0</v>
      </c>
      <c r="E228" s="1063" t="s">
        <v>934</v>
      </c>
      <c r="F228" s="1037">
        <f>'[3]tntes harab'!F175</f>
        <v>0</v>
      </c>
    </row>
    <row r="229" spans="1:6" s="1064" customFormat="1" ht="30" hidden="1" customHeight="1" thickBot="1">
      <c r="A229" s="1077" t="s">
        <v>978</v>
      </c>
      <c r="B229" s="1078" t="s">
        <v>979</v>
      </c>
      <c r="C229" s="1079" t="s">
        <v>980</v>
      </c>
      <c r="D229" s="1080">
        <f>F229</f>
        <v>0</v>
      </c>
      <c r="E229" s="1081" t="s">
        <v>934</v>
      </c>
      <c r="F229" s="1082">
        <f>'[3]tntes harab'!F176</f>
        <v>0</v>
      </c>
    </row>
    <row r="230" spans="1:6" s="1086" customFormat="1">
      <c r="A230" s="1083"/>
      <c r="B230" s="1084"/>
      <c r="C230" s="1085"/>
      <c r="F230" s="1087"/>
    </row>
    <row r="231" spans="1:6" s="1086" customFormat="1">
      <c r="A231" s="1083"/>
      <c r="B231" s="1088"/>
      <c r="C231" s="1089"/>
      <c r="F231" s="1087"/>
    </row>
    <row r="232" spans="1:6" s="1086" customFormat="1">
      <c r="A232" s="1083"/>
      <c r="B232" s="1090"/>
      <c r="C232" s="1089"/>
      <c r="F232" s="1087"/>
    </row>
    <row r="233" spans="1:6" s="1086" customFormat="1">
      <c r="A233" s="1083"/>
      <c r="B233" s="1091"/>
      <c r="C233" s="1092"/>
      <c r="F233" s="1087"/>
    </row>
    <row r="234" spans="1:6" s="1086" customFormat="1">
      <c r="A234" s="1083"/>
      <c r="B234" s="1088"/>
      <c r="C234" s="1089"/>
      <c r="F234" s="1087"/>
    </row>
    <row r="235" spans="1:6" s="1086" customFormat="1">
      <c r="A235" s="1083"/>
      <c r="B235" s="1093"/>
      <c r="C235" s="1089"/>
      <c r="F235" s="1087"/>
    </row>
    <row r="236" spans="1:6" s="1086" customFormat="1">
      <c r="A236" s="1083"/>
      <c r="B236" s="1093"/>
      <c r="C236" s="1089"/>
      <c r="F236" s="1087"/>
    </row>
    <row r="237" spans="1:6" s="1086" customFormat="1">
      <c r="A237" s="1083"/>
      <c r="B237" s="1093"/>
      <c r="C237" s="1089"/>
      <c r="F237" s="1087"/>
    </row>
    <row r="238" spans="1:6" s="1086" customFormat="1">
      <c r="A238" s="1083"/>
      <c r="B238" s="1093"/>
      <c r="C238" s="1089"/>
      <c r="F238" s="1087"/>
    </row>
    <row r="239" spans="1:6" s="1086" customFormat="1">
      <c r="A239" s="1083"/>
      <c r="B239" s="1091"/>
      <c r="C239" s="1092"/>
      <c r="F239" s="1087"/>
    </row>
    <row r="240" spans="1:6" s="1086" customFormat="1">
      <c r="A240" s="1083"/>
      <c r="B240" s="1093"/>
      <c r="C240" s="1089"/>
      <c r="F240" s="1087"/>
    </row>
    <row r="241" spans="1:6" s="1086" customFormat="1">
      <c r="A241" s="1083"/>
      <c r="B241" s="1093"/>
      <c r="C241" s="1089"/>
      <c r="F241" s="1087"/>
    </row>
    <row r="242" spans="1:6" s="1086" customFormat="1">
      <c r="A242" s="1083"/>
      <c r="B242" s="1093"/>
      <c r="C242" s="1089"/>
      <c r="F242" s="1087"/>
    </row>
    <row r="243" spans="1:6" s="1086" customFormat="1">
      <c r="A243" s="1083"/>
      <c r="B243" s="1093"/>
      <c r="C243" s="1089"/>
      <c r="F243" s="1087"/>
    </row>
    <row r="244" spans="1:6" s="1086" customFormat="1">
      <c r="A244" s="1083"/>
      <c r="B244" s="1093"/>
      <c r="C244" s="1089"/>
      <c r="F244" s="1087"/>
    </row>
    <row r="245" spans="1:6" s="1086" customFormat="1">
      <c r="A245" s="1083"/>
      <c r="B245" s="1093"/>
      <c r="C245" s="1089"/>
      <c r="F245" s="1087"/>
    </row>
    <row r="246" spans="1:6" s="1086" customFormat="1">
      <c r="A246" s="1083"/>
      <c r="B246" s="1091"/>
      <c r="C246" s="1092"/>
      <c r="F246" s="1087"/>
    </row>
    <row r="247" spans="1:6" s="1086" customFormat="1">
      <c r="A247" s="1083"/>
      <c r="B247" s="1093"/>
      <c r="C247" s="1089"/>
      <c r="F247" s="1087"/>
    </row>
    <row r="248" spans="1:6" s="1086" customFormat="1">
      <c r="A248" s="1083"/>
      <c r="B248" s="1088"/>
      <c r="C248" s="1089"/>
      <c r="F248" s="1087"/>
    </row>
    <row r="249" spans="1:6" s="1086" customFormat="1">
      <c r="A249" s="1083"/>
      <c r="B249" s="1093"/>
      <c r="C249" s="1089"/>
      <c r="F249" s="1087"/>
    </row>
    <row r="250" spans="1:6" s="1086" customFormat="1">
      <c r="A250" s="1083"/>
      <c r="B250" s="1094"/>
      <c r="C250" s="1089"/>
      <c r="F250" s="1087"/>
    </row>
    <row r="251" spans="1:6" s="1086" customFormat="1">
      <c r="A251" s="1083"/>
      <c r="B251" s="1091"/>
      <c r="C251" s="1092"/>
      <c r="F251" s="1087"/>
    </row>
    <row r="252" spans="1:6" s="1086" customFormat="1">
      <c r="A252" s="1083"/>
      <c r="B252" s="1093"/>
      <c r="C252" s="1089"/>
      <c r="F252" s="1087"/>
    </row>
    <row r="253" spans="1:6" s="1086" customFormat="1">
      <c r="A253" s="1083"/>
      <c r="B253" s="1093"/>
      <c r="C253" s="1089"/>
      <c r="F253" s="1087"/>
    </row>
    <row r="254" spans="1:6" s="1086" customFormat="1">
      <c r="A254" s="1083"/>
      <c r="B254" s="1091"/>
      <c r="C254" s="1092"/>
      <c r="F254" s="1087"/>
    </row>
    <row r="255" spans="1:6" s="1086" customFormat="1">
      <c r="A255" s="1083"/>
      <c r="B255" s="1093"/>
      <c r="C255" s="1089"/>
      <c r="F255" s="1087"/>
    </row>
    <row r="256" spans="1:6" s="1086" customFormat="1">
      <c r="A256" s="1083"/>
      <c r="B256" s="1093"/>
      <c r="C256" s="1089"/>
      <c r="F256" s="1087"/>
    </row>
    <row r="257" spans="1:6" s="1086" customFormat="1">
      <c r="A257" s="1083"/>
      <c r="B257" s="1094"/>
      <c r="C257" s="1089"/>
      <c r="F257" s="1087"/>
    </row>
    <row r="258" spans="1:6" s="1086" customFormat="1">
      <c r="A258" s="1083"/>
      <c r="B258" s="1091"/>
      <c r="C258" s="1092"/>
      <c r="F258" s="1087"/>
    </row>
    <row r="259" spans="1:6" s="1086" customFormat="1">
      <c r="A259" s="1083"/>
      <c r="B259" s="1093"/>
      <c r="C259" s="1089"/>
      <c r="F259" s="1087"/>
    </row>
    <row r="260" spans="1:6" s="1086" customFormat="1">
      <c r="A260" s="1083"/>
      <c r="B260" s="1093"/>
      <c r="C260" s="1089"/>
      <c r="F260" s="1087"/>
    </row>
    <row r="261" spans="1:6" s="1086" customFormat="1">
      <c r="A261" s="1083"/>
      <c r="B261" s="1091"/>
      <c r="C261" s="1092"/>
      <c r="F261" s="1087"/>
    </row>
    <row r="262" spans="1:6" s="1086" customFormat="1">
      <c r="A262" s="1083"/>
      <c r="B262" s="1093"/>
      <c r="C262" s="1089"/>
      <c r="F262" s="1087"/>
    </row>
    <row r="263" spans="1:6" s="1086" customFormat="1">
      <c r="A263" s="1083"/>
      <c r="B263" s="1093"/>
      <c r="C263" s="1089"/>
      <c r="F263" s="1087"/>
    </row>
    <row r="264" spans="1:6" s="1086" customFormat="1">
      <c r="A264" s="1083"/>
      <c r="B264" s="1093"/>
      <c r="C264" s="1089"/>
      <c r="F264" s="1087"/>
    </row>
    <row r="265" spans="1:6" s="1086" customFormat="1">
      <c r="A265" s="1083"/>
      <c r="B265" s="1093"/>
      <c r="C265" s="1089"/>
      <c r="F265" s="1087"/>
    </row>
    <row r="266" spans="1:6" s="1086" customFormat="1">
      <c r="A266" s="1083"/>
      <c r="B266" s="1093"/>
      <c r="C266" s="1089"/>
      <c r="F266" s="1087"/>
    </row>
    <row r="267" spans="1:6" s="1086" customFormat="1">
      <c r="A267" s="1083"/>
      <c r="B267" s="1091"/>
      <c r="C267" s="1092"/>
      <c r="F267" s="1087"/>
    </row>
    <row r="268" spans="1:6" s="1086" customFormat="1">
      <c r="A268" s="1083"/>
      <c r="B268" s="1093"/>
      <c r="C268" s="1089"/>
      <c r="F268" s="1087"/>
    </row>
    <row r="269" spans="1:6" s="1086" customFormat="1">
      <c r="A269" s="1083"/>
      <c r="B269" s="1093"/>
      <c r="C269" s="1089"/>
      <c r="F269" s="1087"/>
    </row>
    <row r="270" spans="1:6" s="1086" customFormat="1">
      <c r="A270" s="1083"/>
      <c r="B270" s="1093"/>
      <c r="C270" s="1089"/>
      <c r="F270" s="1087"/>
    </row>
    <row r="271" spans="1:6" s="1086" customFormat="1">
      <c r="A271" s="1083"/>
      <c r="B271" s="1088"/>
      <c r="C271" s="1089"/>
      <c r="F271" s="1087"/>
    </row>
    <row r="272" spans="1:6" s="1086" customFormat="1">
      <c r="A272" s="1083"/>
      <c r="B272" s="1088"/>
      <c r="C272" s="1089"/>
      <c r="F272" s="1087"/>
    </row>
    <row r="273" spans="1:6" s="1086" customFormat="1">
      <c r="A273" s="1083"/>
      <c r="B273" s="1088"/>
      <c r="C273" s="1089"/>
      <c r="F273" s="1087"/>
    </row>
    <row r="274" spans="1:6" s="1086" customFormat="1">
      <c r="A274" s="1083"/>
      <c r="B274" s="1088"/>
      <c r="C274" s="1089"/>
      <c r="F274" s="1087"/>
    </row>
    <row r="275" spans="1:6" s="1086" customFormat="1">
      <c r="A275" s="1083"/>
      <c r="B275" s="1088"/>
      <c r="C275" s="1089"/>
      <c r="F275" s="1087"/>
    </row>
    <row r="276" spans="1:6" s="1086" customFormat="1">
      <c r="A276" s="1083"/>
      <c r="B276" s="1093"/>
      <c r="C276" s="1089"/>
      <c r="F276" s="1087"/>
    </row>
    <row r="277" spans="1:6" s="1086" customFormat="1">
      <c r="A277" s="1083"/>
      <c r="B277" s="1093"/>
      <c r="C277" s="1089"/>
      <c r="F277" s="1087"/>
    </row>
    <row r="278" spans="1:6" s="1086" customFormat="1">
      <c r="A278" s="1083"/>
      <c r="B278" s="1093"/>
      <c r="C278" s="1089"/>
      <c r="F278" s="1087"/>
    </row>
    <row r="279" spans="1:6" s="1086" customFormat="1">
      <c r="A279" s="1083"/>
      <c r="B279" s="1090"/>
      <c r="C279" s="1089"/>
      <c r="F279" s="1087"/>
    </row>
    <row r="280" spans="1:6" s="1086" customFormat="1">
      <c r="A280" s="1083"/>
      <c r="B280" s="1088"/>
      <c r="C280" s="1092"/>
      <c r="F280" s="1087"/>
    </row>
    <row r="281" spans="1:6" s="1086" customFormat="1" ht="65.25" customHeight="1">
      <c r="A281" s="1083"/>
      <c r="B281" s="1093"/>
      <c r="C281" s="1089"/>
      <c r="F281" s="1087"/>
    </row>
    <row r="282" spans="1:6" s="1086" customFormat="1" ht="39.75" customHeight="1">
      <c r="A282" s="1083"/>
      <c r="B282" s="1093"/>
      <c r="C282" s="1089"/>
      <c r="F282" s="1087"/>
    </row>
    <row r="283" spans="1:6" s="1086" customFormat="1">
      <c r="A283" s="1083"/>
      <c r="B283" s="1093"/>
      <c r="C283" s="1089"/>
      <c r="F283" s="1087"/>
    </row>
    <row r="284" spans="1:6" s="1086" customFormat="1">
      <c r="A284" s="1083"/>
      <c r="B284" s="1093"/>
      <c r="C284" s="1089"/>
      <c r="F284" s="1087"/>
    </row>
    <row r="285" spans="1:6" s="1086" customFormat="1">
      <c r="A285" s="1083"/>
      <c r="B285" s="1093"/>
      <c r="C285" s="1089"/>
      <c r="F285" s="1087"/>
    </row>
    <row r="286" spans="1:6" s="1086" customFormat="1">
      <c r="A286" s="1083"/>
      <c r="B286" s="1093"/>
      <c r="C286" s="1089"/>
      <c r="F286" s="1087"/>
    </row>
    <row r="287" spans="1:6" s="1086" customFormat="1">
      <c r="A287" s="1083"/>
      <c r="B287" s="1093"/>
      <c r="C287" s="1089"/>
      <c r="F287" s="1087"/>
    </row>
    <row r="288" spans="1:6" s="1086" customFormat="1">
      <c r="A288" s="1083"/>
      <c r="B288" s="1093"/>
      <c r="C288" s="1089"/>
      <c r="F288" s="1087"/>
    </row>
    <row r="289" spans="1:6" s="1086" customFormat="1">
      <c r="A289" s="1083"/>
      <c r="B289" s="1093"/>
      <c r="C289" s="1089"/>
      <c r="F289" s="1087"/>
    </row>
    <row r="290" spans="1:6" s="1086" customFormat="1">
      <c r="A290" s="1083"/>
      <c r="B290" s="1093"/>
      <c r="C290" s="1089"/>
      <c r="F290" s="1087"/>
    </row>
    <row r="291" spans="1:6" s="1086" customFormat="1">
      <c r="A291" s="1083"/>
      <c r="B291" s="1093"/>
      <c r="C291" s="1089"/>
      <c r="F291" s="1087"/>
    </row>
    <row r="292" spans="1:6" s="1086" customFormat="1">
      <c r="A292" s="1083"/>
      <c r="B292" s="1093"/>
      <c r="C292" s="1089"/>
      <c r="F292" s="1087"/>
    </row>
    <row r="293" spans="1:6" s="1086" customFormat="1">
      <c r="A293" s="1083"/>
      <c r="B293" s="1093"/>
      <c r="C293" s="1089"/>
      <c r="F293" s="1087"/>
    </row>
    <row r="294" spans="1:6" s="1086" customFormat="1">
      <c r="A294" s="1083"/>
      <c r="B294" s="1095"/>
      <c r="C294" s="1089"/>
      <c r="F294" s="1087"/>
    </row>
    <row r="295" spans="1:6" s="1086" customFormat="1">
      <c r="A295" s="1083"/>
      <c r="B295" s="1093"/>
      <c r="C295" s="1089"/>
      <c r="F295" s="1087"/>
    </row>
    <row r="296" spans="1:6" s="1086" customFormat="1">
      <c r="A296" s="1083"/>
      <c r="B296" s="1096"/>
      <c r="C296" s="1089"/>
      <c r="F296" s="1087"/>
    </row>
    <row r="297" spans="1:6" s="1086" customFormat="1">
      <c r="A297" s="1083"/>
      <c r="B297" s="1096"/>
      <c r="C297" s="1089"/>
      <c r="F297" s="1087"/>
    </row>
    <row r="298" spans="1:6" s="1086" customFormat="1">
      <c r="A298" s="1083"/>
      <c r="B298" s="1096"/>
      <c r="C298" s="1097"/>
      <c r="F298" s="1087"/>
    </row>
    <row r="299" spans="1:6" s="1086" customFormat="1">
      <c r="A299" s="1083"/>
      <c r="B299" s="1096"/>
      <c r="C299" s="1097"/>
      <c r="F299" s="1087"/>
    </row>
    <row r="300" spans="1:6" s="1086" customFormat="1">
      <c r="A300" s="1083"/>
      <c r="B300" s="1098"/>
      <c r="C300" s="1097"/>
      <c r="F300" s="1087"/>
    </row>
    <row r="301" spans="1:6" s="1086" customFormat="1">
      <c r="A301" s="1083"/>
      <c r="B301" s="1093"/>
      <c r="C301" s="1089"/>
      <c r="F301" s="1087"/>
    </row>
    <row r="302" spans="1:6" s="1086" customFormat="1">
      <c r="A302" s="1083"/>
      <c r="B302" s="1093"/>
      <c r="C302" s="1089"/>
      <c r="F302" s="1087"/>
    </row>
    <row r="303" spans="1:6" s="1086" customFormat="1">
      <c r="A303" s="1083"/>
      <c r="B303" s="1093"/>
      <c r="C303" s="1089"/>
      <c r="F303" s="1087"/>
    </row>
    <row r="304" spans="1:6" s="1086" customFormat="1">
      <c r="A304" s="1083"/>
      <c r="B304" s="1093"/>
      <c r="C304" s="1089"/>
      <c r="F304" s="1087"/>
    </row>
    <row r="305" spans="1:6" s="1086" customFormat="1">
      <c r="A305" s="1083"/>
      <c r="B305" s="1099"/>
      <c r="C305" s="1089"/>
      <c r="F305" s="1087"/>
    </row>
    <row r="306" spans="1:6" s="1086" customFormat="1">
      <c r="A306" s="1083"/>
      <c r="B306" s="1099"/>
      <c r="C306" s="1100"/>
      <c r="F306" s="1087"/>
    </row>
    <row r="307" spans="1:6" s="1086" customFormat="1">
      <c r="A307" s="1083"/>
      <c r="B307" s="1101"/>
      <c r="C307" s="1100"/>
      <c r="F307" s="1087"/>
    </row>
    <row r="308" spans="1:6" s="1086" customFormat="1">
      <c r="A308" s="1083"/>
      <c r="B308" s="1099"/>
      <c r="C308" s="1100"/>
      <c r="F308" s="1087"/>
    </row>
    <row r="309" spans="1:6" s="1086" customFormat="1">
      <c r="A309" s="1083"/>
      <c r="B309" s="1099"/>
      <c r="C309" s="1100"/>
      <c r="F309" s="1087"/>
    </row>
    <row r="310" spans="1:6" s="1086" customFormat="1">
      <c r="A310" s="1083"/>
      <c r="B310" s="1099"/>
      <c r="C310" s="1100"/>
      <c r="F310" s="1087"/>
    </row>
    <row r="311" spans="1:6" s="1086" customFormat="1">
      <c r="A311" s="1083"/>
      <c r="B311" s="1099"/>
      <c r="C311" s="1100"/>
      <c r="F311" s="1087"/>
    </row>
    <row r="312" spans="1:6" s="1086" customFormat="1">
      <c r="A312" s="1083"/>
      <c r="B312" s="1099"/>
      <c r="C312" s="1100"/>
      <c r="F312" s="1087"/>
    </row>
    <row r="313" spans="1:6" s="1086" customFormat="1">
      <c r="A313" s="1083"/>
      <c r="B313" s="1099"/>
      <c r="C313" s="1100"/>
      <c r="F313" s="1087"/>
    </row>
    <row r="314" spans="1:6" s="1086" customFormat="1">
      <c r="A314" s="1083"/>
      <c r="B314" s="1099"/>
      <c r="C314" s="1100"/>
      <c r="F314" s="1087"/>
    </row>
    <row r="315" spans="1:6" s="1086" customFormat="1">
      <c r="A315" s="1083"/>
      <c r="B315" s="1099"/>
      <c r="C315" s="1100"/>
      <c r="F315" s="1087"/>
    </row>
    <row r="316" spans="1:6" s="1086" customFormat="1">
      <c r="A316" s="1083"/>
      <c r="B316" s="1099"/>
      <c r="C316" s="1100"/>
      <c r="F316" s="1087"/>
    </row>
    <row r="317" spans="1:6" s="1086" customFormat="1">
      <c r="A317" s="1083"/>
      <c r="B317" s="1099"/>
      <c r="C317" s="1100"/>
      <c r="F317" s="1087"/>
    </row>
    <row r="318" spans="1:6" s="1086" customFormat="1">
      <c r="A318" s="1083"/>
      <c r="B318" s="1099"/>
      <c r="C318" s="1100"/>
      <c r="F318" s="1087"/>
    </row>
    <row r="319" spans="1:6" s="1086" customFormat="1">
      <c r="A319" s="1083"/>
      <c r="B319" s="1099"/>
      <c r="C319" s="1100"/>
      <c r="F319" s="1087"/>
    </row>
    <row r="320" spans="1:6" s="1086" customFormat="1">
      <c r="A320" s="1083"/>
      <c r="B320" s="1099"/>
      <c r="C320" s="1100"/>
      <c r="F320" s="1087"/>
    </row>
    <row r="321" spans="1:6" s="1086" customFormat="1">
      <c r="A321" s="1083"/>
      <c r="B321" s="1099"/>
      <c r="C321" s="1100"/>
      <c r="F321" s="1087"/>
    </row>
    <row r="322" spans="1:6" s="1086" customFormat="1">
      <c r="A322" s="1083"/>
      <c r="B322" s="1099"/>
      <c r="C322" s="1100"/>
      <c r="F322" s="1087"/>
    </row>
    <row r="323" spans="1:6" s="1086" customFormat="1">
      <c r="A323" s="1083"/>
      <c r="B323" s="1099"/>
      <c r="C323" s="1100"/>
      <c r="F323" s="1087"/>
    </row>
    <row r="324" spans="1:6" s="1086" customFormat="1">
      <c r="A324" s="1083"/>
      <c r="B324" s="1099"/>
      <c r="C324" s="1100"/>
      <c r="F324" s="1087"/>
    </row>
    <row r="325" spans="1:6" s="1086" customFormat="1">
      <c r="A325" s="1083"/>
      <c r="B325" s="1099"/>
      <c r="C325" s="1100"/>
      <c r="F325" s="1087"/>
    </row>
    <row r="326" spans="1:6" s="1086" customFormat="1">
      <c r="A326" s="1083"/>
      <c r="B326" s="1099"/>
      <c r="C326" s="1100"/>
      <c r="F326" s="1087"/>
    </row>
    <row r="327" spans="1:6" s="1086" customFormat="1">
      <c r="A327" s="1083"/>
      <c r="B327" s="1099"/>
      <c r="C327" s="1100"/>
      <c r="F327" s="1087"/>
    </row>
    <row r="328" spans="1:6" s="1086" customFormat="1">
      <c r="A328" s="1083"/>
      <c r="B328" s="1099"/>
      <c r="C328" s="1100"/>
      <c r="F328" s="1087"/>
    </row>
    <row r="329" spans="1:6" s="1086" customFormat="1">
      <c r="A329" s="1083"/>
      <c r="B329" s="1099"/>
      <c r="C329" s="1100"/>
      <c r="F329" s="1087"/>
    </row>
    <row r="330" spans="1:6" s="1086" customFormat="1">
      <c r="A330" s="1083"/>
      <c r="B330" s="1099"/>
      <c r="C330" s="1100"/>
      <c r="F330" s="1087"/>
    </row>
    <row r="331" spans="1:6" s="1086" customFormat="1">
      <c r="A331" s="1083"/>
      <c r="B331" s="1099"/>
      <c r="C331" s="1100"/>
      <c r="F331" s="1087"/>
    </row>
    <row r="332" spans="1:6" s="1086" customFormat="1">
      <c r="A332" s="1083"/>
      <c r="B332" s="1102"/>
      <c r="C332" s="1103"/>
      <c r="F332" s="1087"/>
    </row>
    <row r="333" spans="1:6" s="1086" customFormat="1">
      <c r="A333" s="1083"/>
      <c r="B333" s="1099"/>
      <c r="C333" s="1100"/>
      <c r="F333" s="1087"/>
    </row>
    <row r="334" spans="1:6" s="1086" customFormat="1">
      <c r="A334" s="1083"/>
      <c r="B334" s="1099"/>
      <c r="C334" s="1100"/>
      <c r="F334" s="1087"/>
    </row>
    <row r="335" spans="1:6" s="1086" customFormat="1">
      <c r="A335" s="1083"/>
      <c r="B335" s="1099"/>
      <c r="C335" s="1100"/>
      <c r="F335" s="1087"/>
    </row>
    <row r="336" spans="1:6" s="1086" customFormat="1">
      <c r="A336" s="1083"/>
      <c r="B336" s="1099"/>
      <c r="C336" s="1100"/>
      <c r="F336" s="1087"/>
    </row>
    <row r="337" spans="1:6" s="1086" customFormat="1">
      <c r="A337" s="1083"/>
      <c r="B337" s="1099"/>
      <c r="C337" s="1100"/>
      <c r="F337" s="1087"/>
    </row>
    <row r="338" spans="1:6" s="1086" customFormat="1">
      <c r="A338" s="1083"/>
      <c r="B338" s="1099"/>
      <c r="C338" s="1100"/>
      <c r="F338" s="1087"/>
    </row>
    <row r="339" spans="1:6" s="1086" customFormat="1">
      <c r="A339" s="1083"/>
      <c r="B339" s="1099"/>
      <c r="C339" s="1100"/>
      <c r="F339" s="1087"/>
    </row>
    <row r="340" spans="1:6" s="1086" customFormat="1">
      <c r="A340" s="1083"/>
      <c r="B340" s="1099"/>
      <c r="C340" s="1100"/>
      <c r="F340" s="1087"/>
    </row>
    <row r="341" spans="1:6" s="1086" customFormat="1">
      <c r="A341" s="1083"/>
      <c r="B341" s="1099"/>
      <c r="C341" s="1100"/>
      <c r="F341" s="1087"/>
    </row>
    <row r="342" spans="1:6" s="1086" customFormat="1">
      <c r="A342" s="1083"/>
      <c r="B342" s="1099"/>
      <c r="C342" s="1100"/>
      <c r="F342" s="1087"/>
    </row>
    <row r="343" spans="1:6" s="1086" customFormat="1">
      <c r="A343" s="1083"/>
      <c r="B343" s="1099"/>
      <c r="C343" s="1100"/>
      <c r="F343" s="1087"/>
    </row>
    <row r="344" spans="1:6" s="1086" customFormat="1">
      <c r="A344" s="1083"/>
      <c r="B344" s="1099"/>
      <c r="C344" s="1100"/>
      <c r="F344" s="1087"/>
    </row>
    <row r="345" spans="1:6" s="1086" customFormat="1">
      <c r="A345" s="1083"/>
      <c r="B345" s="1099"/>
      <c r="C345" s="1100"/>
      <c r="F345" s="1087"/>
    </row>
    <row r="346" spans="1:6" s="1086" customFormat="1">
      <c r="A346" s="1083"/>
      <c r="B346" s="1099"/>
      <c r="C346" s="1100"/>
      <c r="F346" s="1087"/>
    </row>
    <row r="347" spans="1:6" s="1086" customFormat="1">
      <c r="A347" s="1083"/>
      <c r="B347" s="1099"/>
      <c r="C347" s="1100"/>
      <c r="F347" s="1087"/>
    </row>
    <row r="348" spans="1:6" s="1086" customFormat="1">
      <c r="A348" s="1083"/>
      <c r="B348" s="1104"/>
      <c r="C348" s="1089"/>
      <c r="F348" s="1087"/>
    </row>
    <row r="349" spans="1:6" s="1086" customFormat="1">
      <c r="A349" s="1083"/>
      <c r="B349" s="1096"/>
      <c r="C349" s="1097"/>
      <c r="F349" s="1087"/>
    </row>
    <row r="350" spans="1:6" s="1086" customFormat="1">
      <c r="A350" s="1083"/>
      <c r="B350" s="1096"/>
      <c r="C350" s="1105"/>
      <c r="F350" s="1087"/>
    </row>
    <row r="351" spans="1:6" s="1086" customFormat="1">
      <c r="A351" s="1083"/>
      <c r="B351" s="1096"/>
      <c r="C351" s="1105"/>
      <c r="F351" s="1087"/>
    </row>
    <row r="352" spans="1:6" s="1086" customFormat="1">
      <c r="A352" s="1083"/>
      <c r="B352" s="1096"/>
      <c r="C352" s="1105"/>
      <c r="F352" s="1087"/>
    </row>
    <row r="353" spans="1:6" s="1086" customFormat="1">
      <c r="A353" s="1083"/>
      <c r="B353" s="1096"/>
      <c r="C353" s="1105"/>
      <c r="F353" s="1087"/>
    </row>
    <row r="354" spans="1:6" s="1086" customFormat="1">
      <c r="A354" s="1083"/>
      <c r="B354" s="1094"/>
      <c r="C354" s="1105"/>
      <c r="F354" s="1087"/>
    </row>
    <row r="355" spans="1:6" s="1086" customFormat="1">
      <c r="A355" s="1083"/>
      <c r="B355" s="1106"/>
      <c r="C355" s="1107"/>
      <c r="F355" s="1087"/>
    </row>
    <row r="356" spans="1:6" s="1086" customFormat="1">
      <c r="A356" s="1083"/>
      <c r="B356" s="1096"/>
      <c r="C356" s="1105"/>
      <c r="F356" s="1087"/>
    </row>
    <row r="357" spans="1:6" s="1086" customFormat="1">
      <c r="A357" s="1083"/>
      <c r="B357" s="1096"/>
      <c r="C357" s="1105"/>
      <c r="F357" s="1087"/>
    </row>
    <row r="358" spans="1:6" s="1086" customFormat="1">
      <c r="A358" s="1083"/>
      <c r="B358" s="1096"/>
      <c r="C358" s="1105"/>
      <c r="F358" s="1087"/>
    </row>
    <row r="359" spans="1:6" s="1086" customFormat="1">
      <c r="A359" s="1083"/>
      <c r="B359" s="1106"/>
      <c r="C359" s="1107"/>
      <c r="F359" s="1087"/>
    </row>
    <row r="360" spans="1:6" s="1086" customFormat="1">
      <c r="A360" s="1083"/>
      <c r="B360" s="1096"/>
      <c r="C360" s="1105"/>
      <c r="F360" s="1087"/>
    </row>
    <row r="361" spans="1:6" s="1086" customFormat="1">
      <c r="A361" s="1083"/>
      <c r="B361" s="1096"/>
      <c r="C361" s="1105"/>
      <c r="F361" s="1087"/>
    </row>
    <row r="362" spans="1:6" s="1086" customFormat="1">
      <c r="A362" s="1083"/>
      <c r="B362" s="1096"/>
      <c r="C362" s="1105"/>
      <c r="F362" s="1087"/>
    </row>
    <row r="363" spans="1:6" s="1086" customFormat="1">
      <c r="A363" s="1083"/>
      <c r="B363" s="1096"/>
      <c r="C363" s="1105"/>
      <c r="F363" s="1087"/>
    </row>
    <row r="364" spans="1:6" s="1086" customFormat="1">
      <c r="A364" s="1083"/>
      <c r="B364" s="1096"/>
      <c r="C364" s="1105"/>
      <c r="F364" s="1087"/>
    </row>
    <row r="365" spans="1:6" s="1086" customFormat="1">
      <c r="A365" s="1083"/>
      <c r="B365" s="1096"/>
      <c r="C365" s="1105"/>
      <c r="F365" s="1087"/>
    </row>
    <row r="366" spans="1:6" s="1086" customFormat="1">
      <c r="A366" s="1083"/>
      <c r="B366" s="1096"/>
      <c r="C366" s="1105"/>
      <c r="F366" s="1087"/>
    </row>
    <row r="367" spans="1:6" s="1086" customFormat="1">
      <c r="A367" s="1083"/>
      <c r="B367" s="1096"/>
      <c r="C367" s="1105"/>
      <c r="F367" s="1087"/>
    </row>
    <row r="368" spans="1:6" s="1086" customFormat="1">
      <c r="A368" s="1083"/>
      <c r="B368" s="1096"/>
      <c r="C368" s="1105"/>
      <c r="F368" s="1087"/>
    </row>
    <row r="369" spans="1:6" s="1086" customFormat="1">
      <c r="A369" s="1083"/>
      <c r="B369" s="1096"/>
      <c r="C369" s="1105"/>
      <c r="F369" s="1087"/>
    </row>
    <row r="370" spans="1:6" s="1086" customFormat="1">
      <c r="A370" s="1083"/>
      <c r="B370" s="1096"/>
      <c r="C370" s="1105"/>
      <c r="F370" s="1087"/>
    </row>
    <row r="371" spans="1:6" s="1086" customFormat="1">
      <c r="A371" s="1083"/>
      <c r="B371" s="1096"/>
      <c r="C371" s="1105"/>
      <c r="F371" s="1087"/>
    </row>
    <row r="372" spans="1:6" s="1086" customFormat="1">
      <c r="A372" s="1083"/>
      <c r="B372" s="1096"/>
      <c r="C372" s="1105"/>
      <c r="F372" s="1087"/>
    </row>
    <row r="373" spans="1:6" s="1086" customFormat="1">
      <c r="A373" s="1083"/>
      <c r="B373" s="1096"/>
      <c r="C373" s="1105"/>
      <c r="F373" s="1087"/>
    </row>
    <row r="374" spans="1:6" s="1086" customFormat="1">
      <c r="A374" s="1083"/>
      <c r="B374" s="1106"/>
      <c r="C374" s="1107"/>
      <c r="F374" s="1087"/>
    </row>
    <row r="375" spans="1:6" s="1086" customFormat="1">
      <c r="A375" s="1083"/>
      <c r="B375" s="1096"/>
      <c r="C375" s="1105"/>
      <c r="F375" s="1087"/>
    </row>
    <row r="376" spans="1:6" s="1086" customFormat="1">
      <c r="A376" s="1083"/>
      <c r="B376" s="1106"/>
      <c r="C376" s="1103"/>
      <c r="F376" s="1087"/>
    </row>
    <row r="377" spans="1:6" s="1086" customFormat="1">
      <c r="A377" s="1083"/>
      <c r="B377" s="1096"/>
      <c r="C377" s="1105"/>
      <c r="F377" s="1087"/>
    </row>
    <row r="378" spans="1:6" s="1086" customFormat="1">
      <c r="A378" s="1083"/>
      <c r="B378" s="1096"/>
      <c r="C378" s="1105"/>
      <c r="F378" s="1087"/>
    </row>
    <row r="379" spans="1:6" s="1086" customFormat="1">
      <c r="A379" s="1083"/>
      <c r="B379" s="1096"/>
      <c r="C379" s="1105"/>
      <c r="F379" s="1087"/>
    </row>
    <row r="380" spans="1:6" s="1086" customFormat="1">
      <c r="A380" s="1083"/>
      <c r="B380" s="1106"/>
      <c r="C380" s="1103"/>
      <c r="F380" s="1087"/>
    </row>
    <row r="381" spans="1:6" s="1086" customFormat="1">
      <c r="A381" s="1083"/>
      <c r="B381" s="1096"/>
      <c r="C381" s="1105"/>
      <c r="F381" s="1087"/>
    </row>
    <row r="382" spans="1:6" s="1086" customFormat="1">
      <c r="A382" s="1083"/>
      <c r="B382" s="1106"/>
      <c r="C382" s="1107"/>
      <c r="F382" s="1087"/>
    </row>
    <row r="383" spans="1:6" s="1086" customFormat="1">
      <c r="A383" s="1083"/>
      <c r="B383" s="1096"/>
      <c r="C383" s="1105"/>
      <c r="F383" s="1087"/>
    </row>
    <row r="384" spans="1:6" s="1086" customFormat="1">
      <c r="A384" s="1083"/>
      <c r="B384" s="1096"/>
      <c r="C384" s="1105"/>
      <c r="F384" s="1087"/>
    </row>
    <row r="385" spans="1:6" s="1086" customFormat="1">
      <c r="A385" s="1083"/>
      <c r="B385" s="1096"/>
      <c r="C385" s="1105"/>
      <c r="F385" s="1087"/>
    </row>
    <row r="386" spans="1:6" s="1086" customFormat="1">
      <c r="A386" s="1083"/>
      <c r="B386" s="1106"/>
      <c r="C386" s="1107"/>
      <c r="F386" s="1087"/>
    </row>
    <row r="387" spans="1:6" s="1086" customFormat="1">
      <c r="A387" s="1083"/>
      <c r="B387" s="1096"/>
      <c r="C387" s="1105"/>
      <c r="F387" s="1087"/>
    </row>
    <row r="388" spans="1:6" s="1086" customFormat="1">
      <c r="A388" s="1083"/>
      <c r="B388" s="1096"/>
      <c r="C388" s="1105"/>
    </row>
    <row r="389" spans="1:6" s="1086" customFormat="1" ht="14.25">
      <c r="A389" s="1083"/>
      <c r="B389" s="1108"/>
      <c r="C389" s="1105"/>
    </row>
    <row r="390" spans="1:6" s="1086" customFormat="1">
      <c r="A390" s="1083"/>
      <c r="B390" s="1094"/>
      <c r="C390" s="1105"/>
    </row>
    <row r="391" spans="1:6" s="1086" customFormat="1">
      <c r="A391" s="1083"/>
      <c r="B391" s="1106"/>
      <c r="C391" s="1107"/>
      <c r="E391" s="1087"/>
    </row>
    <row r="392" spans="1:6" s="1086" customFormat="1">
      <c r="A392" s="1083"/>
      <c r="B392" s="1094"/>
      <c r="C392" s="1107"/>
      <c r="E392" s="1087"/>
    </row>
    <row r="393" spans="1:6" s="1086" customFormat="1">
      <c r="A393" s="1083"/>
      <c r="B393" s="1096"/>
      <c r="C393" s="1105"/>
      <c r="E393" s="1087"/>
    </row>
    <row r="394" spans="1:6" s="1086" customFormat="1">
      <c r="A394" s="1083"/>
      <c r="B394" s="1096"/>
      <c r="C394" s="1105"/>
      <c r="E394" s="1087"/>
    </row>
    <row r="395" spans="1:6" s="1086" customFormat="1">
      <c r="A395" s="1083"/>
      <c r="B395" s="1096"/>
      <c r="C395" s="1105"/>
      <c r="E395" s="1087"/>
    </row>
    <row r="396" spans="1:6" s="1086" customFormat="1">
      <c r="A396" s="1083"/>
      <c r="B396" s="1096"/>
      <c r="C396" s="1105"/>
      <c r="E396" s="1087"/>
    </row>
    <row r="397" spans="1:6" s="1086" customFormat="1">
      <c r="A397" s="1083"/>
      <c r="B397" s="1096"/>
      <c r="C397" s="1105"/>
      <c r="E397" s="1087"/>
    </row>
    <row r="398" spans="1:6" s="1086" customFormat="1">
      <c r="A398" s="1083"/>
      <c r="B398" s="1096"/>
      <c r="C398" s="1105"/>
      <c r="E398" s="1087"/>
    </row>
    <row r="399" spans="1:6" s="1086" customFormat="1">
      <c r="A399" s="1083"/>
      <c r="B399" s="1096"/>
      <c r="C399" s="1105"/>
      <c r="E399" s="1087"/>
    </row>
    <row r="400" spans="1:6" s="1086" customFormat="1">
      <c r="A400" s="1083"/>
      <c r="B400" s="1096"/>
      <c r="C400" s="1105"/>
      <c r="E400" s="1087"/>
    </row>
    <row r="401" spans="1:5" s="1086" customFormat="1">
      <c r="A401" s="1083"/>
      <c r="B401" s="1096"/>
      <c r="C401" s="1105"/>
      <c r="E401" s="1087"/>
    </row>
    <row r="402" spans="1:5" s="1086" customFormat="1">
      <c r="A402" s="1083"/>
      <c r="B402" s="1096"/>
      <c r="C402" s="1105"/>
      <c r="E402" s="1087"/>
    </row>
    <row r="403" spans="1:5" s="1086" customFormat="1">
      <c r="A403" s="1083"/>
      <c r="B403" s="1096"/>
      <c r="C403" s="1105"/>
      <c r="E403" s="1087"/>
    </row>
    <row r="404" spans="1:5" s="1086" customFormat="1">
      <c r="A404" s="1083"/>
      <c r="B404" s="1096"/>
      <c r="C404" s="1105"/>
      <c r="E404" s="1087"/>
    </row>
    <row r="405" spans="1:5" s="1086" customFormat="1">
      <c r="A405" s="1083"/>
      <c r="B405" s="1096"/>
      <c r="C405" s="1105"/>
      <c r="E405" s="1087"/>
    </row>
    <row r="406" spans="1:5" s="1086" customFormat="1">
      <c r="A406" s="1083"/>
      <c r="B406" s="1096"/>
      <c r="C406" s="1105"/>
      <c r="E406" s="1087"/>
    </row>
    <row r="407" spans="1:5" s="1086" customFormat="1">
      <c r="A407" s="1083"/>
      <c r="B407" s="1096"/>
      <c r="C407" s="1105"/>
      <c r="E407" s="1087"/>
    </row>
    <row r="408" spans="1:5" s="1086" customFormat="1">
      <c r="A408" s="1083"/>
      <c r="B408" s="1096"/>
      <c r="C408" s="1105"/>
      <c r="E408" s="1087"/>
    </row>
    <row r="409" spans="1:5" s="1086" customFormat="1">
      <c r="A409" s="1083"/>
      <c r="B409" s="1094"/>
      <c r="C409" s="1105"/>
      <c r="E409" s="1087"/>
    </row>
    <row r="410" spans="1:5" s="1086" customFormat="1">
      <c r="A410" s="1083"/>
      <c r="B410" s="1096"/>
      <c r="C410" s="1105"/>
      <c r="E410" s="1087"/>
    </row>
    <row r="411" spans="1:5" s="1086" customFormat="1">
      <c r="A411" s="1083"/>
      <c r="B411" s="1096"/>
      <c r="C411" s="1105"/>
      <c r="E411" s="1087"/>
    </row>
    <row r="412" spans="1:5" s="1086" customFormat="1">
      <c r="A412" s="1083"/>
      <c r="B412" s="1096"/>
      <c r="C412" s="1105"/>
      <c r="E412" s="1087"/>
    </row>
    <row r="413" spans="1:5" s="1086" customFormat="1">
      <c r="A413" s="1083"/>
      <c r="B413" s="1096"/>
      <c r="C413" s="1105"/>
      <c r="E413" s="1087"/>
    </row>
    <row r="414" spans="1:5" s="1086" customFormat="1">
      <c r="A414" s="1083"/>
      <c r="B414" s="1096"/>
      <c r="C414" s="1105"/>
      <c r="E414" s="1087"/>
    </row>
    <row r="415" spans="1:5" s="1086" customFormat="1">
      <c r="A415" s="1083"/>
      <c r="B415" s="1096"/>
      <c r="C415" s="1105"/>
      <c r="E415" s="1087"/>
    </row>
    <row r="416" spans="1:5" s="1086" customFormat="1">
      <c r="A416" s="1083"/>
      <c r="B416" s="1096"/>
      <c r="C416" s="1105"/>
      <c r="E416" s="1087"/>
    </row>
    <row r="417" spans="1:5" s="1086" customFormat="1">
      <c r="A417" s="1083"/>
      <c r="B417" s="1096"/>
      <c r="C417" s="1105"/>
      <c r="E417" s="1087"/>
    </row>
    <row r="418" spans="1:5" s="1086" customFormat="1">
      <c r="A418" s="1083"/>
      <c r="B418" s="1096"/>
      <c r="C418" s="1105"/>
      <c r="E418" s="1087"/>
    </row>
    <row r="419" spans="1:5" s="1086" customFormat="1">
      <c r="A419" s="1083"/>
      <c r="B419" s="1096"/>
      <c r="C419" s="1105"/>
      <c r="E419" s="1087"/>
    </row>
    <row r="420" spans="1:5" s="1086" customFormat="1">
      <c r="A420" s="1083"/>
      <c r="B420" s="1096"/>
      <c r="C420" s="1105"/>
      <c r="E420" s="1087"/>
    </row>
    <row r="421" spans="1:5" s="1086" customFormat="1">
      <c r="A421" s="1083"/>
      <c r="B421" s="1096"/>
      <c r="C421" s="1105"/>
      <c r="E421" s="1087"/>
    </row>
    <row r="422" spans="1:5" s="1086" customFormat="1">
      <c r="A422" s="1083"/>
      <c r="B422" s="1096"/>
      <c r="C422" s="1105"/>
      <c r="E422" s="1087"/>
    </row>
    <row r="423" spans="1:5" s="1086" customFormat="1">
      <c r="A423" s="1083"/>
      <c r="B423" s="1096"/>
      <c r="C423" s="1105"/>
      <c r="E423" s="1087"/>
    </row>
    <row r="424" spans="1:5" s="1086" customFormat="1">
      <c r="A424" s="1083"/>
      <c r="B424" s="1096"/>
      <c r="C424" s="1105"/>
      <c r="E424" s="1087"/>
    </row>
    <row r="425" spans="1:5" s="1086" customFormat="1">
      <c r="A425" s="1083"/>
      <c r="B425" s="1096"/>
      <c r="C425" s="1105"/>
      <c r="E425" s="1087"/>
    </row>
    <row r="426" spans="1:5" s="1086" customFormat="1">
      <c r="A426" s="1083"/>
      <c r="B426" s="1096"/>
      <c r="C426" s="1105"/>
      <c r="E426" s="1087"/>
    </row>
    <row r="427" spans="1:5" s="1086" customFormat="1">
      <c r="A427" s="1083"/>
      <c r="B427" s="1096"/>
      <c r="C427" s="1105"/>
      <c r="E427" s="1087"/>
    </row>
    <row r="428" spans="1:5" s="1086" customFormat="1">
      <c r="A428" s="1083"/>
      <c r="B428" s="1096"/>
      <c r="C428" s="1105"/>
      <c r="E428" s="1087"/>
    </row>
    <row r="429" spans="1:5" s="1086" customFormat="1">
      <c r="A429" s="1083"/>
      <c r="B429" s="1096"/>
      <c r="C429" s="1105"/>
      <c r="E429" s="1087"/>
    </row>
    <row r="430" spans="1:5" s="1086" customFormat="1">
      <c r="A430" s="1083"/>
      <c r="B430" s="1096"/>
      <c r="C430" s="1105"/>
      <c r="E430" s="1087"/>
    </row>
    <row r="431" spans="1:5" s="1086" customFormat="1">
      <c r="A431" s="1083"/>
      <c r="B431" s="1096"/>
      <c r="C431" s="1105"/>
      <c r="E431" s="1087"/>
    </row>
    <row r="432" spans="1:5" s="1086" customFormat="1">
      <c r="A432" s="1083"/>
      <c r="B432" s="1096"/>
      <c r="C432" s="1105"/>
      <c r="E432" s="1087"/>
    </row>
    <row r="433" spans="1:5" s="1086" customFormat="1">
      <c r="A433" s="1083"/>
      <c r="B433" s="1096"/>
      <c r="C433" s="1105"/>
      <c r="E433" s="1087"/>
    </row>
    <row r="434" spans="1:5" s="1086" customFormat="1">
      <c r="A434" s="1083"/>
      <c r="B434" s="1096"/>
      <c r="C434" s="1105"/>
      <c r="E434" s="1087"/>
    </row>
    <row r="435" spans="1:5" s="1086" customFormat="1">
      <c r="A435" s="1083"/>
      <c r="B435" s="1096"/>
      <c r="C435" s="1105"/>
      <c r="E435" s="1087"/>
    </row>
    <row r="436" spans="1:5" s="1086" customFormat="1">
      <c r="A436" s="1083"/>
      <c r="B436" s="1109"/>
      <c r="C436" s="1105"/>
      <c r="E436" s="1087"/>
    </row>
    <row r="437" spans="1:5" s="1086" customFormat="1">
      <c r="A437" s="1083"/>
      <c r="B437" s="1096"/>
      <c r="C437" s="1105"/>
      <c r="E437" s="1087"/>
    </row>
    <row r="438" spans="1:5" s="1086" customFormat="1">
      <c r="A438" s="1083"/>
      <c r="B438" s="1096"/>
      <c r="C438" s="1105"/>
      <c r="E438" s="1087"/>
    </row>
    <row r="439" spans="1:5" s="1086" customFormat="1">
      <c r="A439" s="1083"/>
      <c r="B439" s="1096"/>
      <c r="C439" s="1105"/>
      <c r="E439" s="1087"/>
    </row>
    <row r="440" spans="1:5" s="1086" customFormat="1">
      <c r="A440" s="1083"/>
      <c r="B440" s="1096"/>
      <c r="C440" s="1105"/>
      <c r="E440" s="1087"/>
    </row>
    <row r="441" spans="1:5" s="1086" customFormat="1">
      <c r="A441" s="1083"/>
      <c r="B441" s="1096"/>
      <c r="C441" s="1105"/>
      <c r="E441" s="1087"/>
    </row>
    <row r="442" spans="1:5" s="1086" customFormat="1">
      <c r="A442" s="1083"/>
      <c r="B442" s="1096"/>
      <c r="C442" s="1105"/>
      <c r="E442" s="1087"/>
    </row>
    <row r="443" spans="1:5" s="1086" customFormat="1">
      <c r="A443" s="1083"/>
      <c r="B443" s="1096"/>
      <c r="C443" s="1105"/>
      <c r="E443" s="1087"/>
    </row>
    <row r="444" spans="1:5" s="1086" customFormat="1">
      <c r="A444" s="1083"/>
      <c r="B444" s="1096"/>
      <c r="C444" s="1105"/>
      <c r="E444" s="1087"/>
    </row>
    <row r="445" spans="1:5" s="1086" customFormat="1">
      <c r="A445" s="1083"/>
      <c r="B445" s="1096"/>
      <c r="C445" s="1105"/>
      <c r="E445" s="1087"/>
    </row>
    <row r="446" spans="1:5" s="1086" customFormat="1">
      <c r="A446" s="1083"/>
      <c r="B446" s="1096"/>
      <c r="C446" s="1105"/>
      <c r="E446" s="1087"/>
    </row>
    <row r="447" spans="1:5" s="1086" customFormat="1">
      <c r="A447" s="1083"/>
      <c r="B447" s="1096"/>
      <c r="C447" s="1105"/>
      <c r="E447" s="1087"/>
    </row>
    <row r="448" spans="1:5" s="1086" customFormat="1">
      <c r="A448" s="1083"/>
      <c r="B448" s="1096"/>
      <c r="C448" s="1105"/>
      <c r="E448" s="1087"/>
    </row>
    <row r="449" spans="1:5" s="1086" customFormat="1">
      <c r="A449" s="1083"/>
      <c r="B449" s="1096"/>
      <c r="C449" s="1105"/>
      <c r="E449" s="1087"/>
    </row>
    <row r="450" spans="1:5" s="1086" customFormat="1">
      <c r="A450" s="1083"/>
      <c r="B450" s="1096"/>
      <c r="C450" s="1105"/>
      <c r="E450" s="1087"/>
    </row>
    <row r="451" spans="1:5" s="1086" customFormat="1">
      <c r="A451" s="1083"/>
      <c r="B451" s="1096"/>
      <c r="C451" s="1105"/>
      <c r="E451" s="1087"/>
    </row>
    <row r="452" spans="1:5" s="1086" customFormat="1">
      <c r="A452" s="1083"/>
      <c r="B452" s="1096"/>
      <c r="C452" s="1105"/>
      <c r="E452" s="1087"/>
    </row>
    <row r="453" spans="1:5" s="1086" customFormat="1">
      <c r="A453" s="1083"/>
      <c r="B453" s="1096"/>
      <c r="C453" s="1105"/>
      <c r="E453" s="1087"/>
    </row>
    <row r="454" spans="1:5" s="1086" customFormat="1">
      <c r="A454" s="1083"/>
      <c r="B454" s="1096"/>
      <c r="C454" s="1105"/>
      <c r="E454" s="1087"/>
    </row>
    <row r="455" spans="1:5" s="1086" customFormat="1">
      <c r="A455" s="1083"/>
      <c r="B455" s="1096"/>
      <c r="C455" s="1105"/>
      <c r="E455" s="1087"/>
    </row>
    <row r="456" spans="1:5" s="1086" customFormat="1">
      <c r="A456" s="1083"/>
      <c r="B456" s="1096"/>
      <c r="C456" s="1105"/>
      <c r="E456" s="1087"/>
    </row>
    <row r="457" spans="1:5" s="1086" customFormat="1">
      <c r="A457" s="1083"/>
      <c r="B457" s="1096"/>
      <c r="C457" s="1105"/>
      <c r="E457" s="1087"/>
    </row>
    <row r="458" spans="1:5" s="1086" customFormat="1">
      <c r="A458" s="1083"/>
      <c r="B458" s="1096"/>
      <c r="C458" s="1105"/>
      <c r="E458" s="1087"/>
    </row>
    <row r="459" spans="1:5" s="1086" customFormat="1">
      <c r="A459" s="1083"/>
      <c r="B459" s="1096"/>
      <c r="C459" s="1105"/>
      <c r="E459" s="1087"/>
    </row>
    <row r="460" spans="1:5" s="1086" customFormat="1">
      <c r="A460" s="1083"/>
      <c r="B460" s="1096"/>
      <c r="C460" s="1105"/>
      <c r="E460" s="1087"/>
    </row>
    <row r="461" spans="1:5" s="1086" customFormat="1">
      <c r="A461" s="1083"/>
      <c r="B461" s="1096"/>
      <c r="C461" s="1105"/>
      <c r="E461" s="1087"/>
    </row>
    <row r="462" spans="1:5" s="1086" customFormat="1">
      <c r="A462" s="1083"/>
      <c r="B462" s="1096"/>
      <c r="C462" s="1105"/>
      <c r="E462" s="1087"/>
    </row>
    <row r="463" spans="1:5" s="1086" customFormat="1">
      <c r="A463" s="1083"/>
      <c r="B463" s="1110"/>
      <c r="C463" s="1103"/>
      <c r="E463" s="1087"/>
    </row>
    <row r="464" spans="1:5" s="1086" customFormat="1">
      <c r="A464" s="1083"/>
      <c r="B464" s="1094"/>
      <c r="C464" s="1105"/>
      <c r="E464" s="1087"/>
    </row>
    <row r="465" spans="1:5" s="1086" customFormat="1">
      <c r="A465" s="1083"/>
      <c r="B465" s="1096"/>
      <c r="C465" s="1105"/>
      <c r="E465" s="1087"/>
    </row>
    <row r="466" spans="1:5" s="1086" customFormat="1">
      <c r="A466" s="1083"/>
      <c r="B466" s="1096"/>
      <c r="C466" s="1105"/>
      <c r="E466" s="1087"/>
    </row>
    <row r="467" spans="1:5" s="1086" customFormat="1">
      <c r="A467" s="1083"/>
      <c r="B467" s="1096"/>
      <c r="C467" s="1105"/>
      <c r="E467" s="1087"/>
    </row>
    <row r="468" spans="1:5" s="1086" customFormat="1">
      <c r="A468" s="1083"/>
      <c r="B468" s="1096"/>
      <c r="C468" s="1105"/>
      <c r="E468" s="1087"/>
    </row>
    <row r="469" spans="1:5" s="1086" customFormat="1">
      <c r="A469" s="1083"/>
      <c r="B469" s="1096"/>
      <c r="C469" s="1105"/>
      <c r="E469" s="1087"/>
    </row>
    <row r="470" spans="1:5" s="1086" customFormat="1">
      <c r="A470" s="1083"/>
      <c r="B470" s="1096"/>
      <c r="C470" s="1105"/>
      <c r="E470" s="1087"/>
    </row>
    <row r="471" spans="1:5" s="1086" customFormat="1">
      <c r="A471" s="1083"/>
      <c r="B471" s="1096"/>
      <c r="C471" s="1105"/>
      <c r="E471" s="1087"/>
    </row>
    <row r="472" spans="1:5" s="1086" customFormat="1">
      <c r="A472" s="1083"/>
      <c r="B472" s="1096"/>
      <c r="C472" s="1105"/>
      <c r="E472" s="1087"/>
    </row>
    <row r="473" spans="1:5" s="1086" customFormat="1">
      <c r="A473" s="1083"/>
      <c r="B473" s="1096"/>
      <c r="C473" s="1105"/>
      <c r="E473" s="1087"/>
    </row>
    <row r="474" spans="1:5" s="1086" customFormat="1">
      <c r="A474" s="1083"/>
      <c r="B474" s="1096"/>
      <c r="C474" s="1105"/>
      <c r="E474" s="1087"/>
    </row>
    <row r="475" spans="1:5" s="1086" customFormat="1">
      <c r="A475" s="1083"/>
      <c r="B475" s="1096"/>
      <c r="C475" s="1105"/>
      <c r="E475" s="1087"/>
    </row>
    <row r="476" spans="1:5" s="1086" customFormat="1">
      <c r="A476" s="1083"/>
      <c r="B476" s="1096"/>
      <c r="C476" s="1105"/>
      <c r="E476" s="1087"/>
    </row>
    <row r="477" spans="1:5" s="1086" customFormat="1">
      <c r="A477" s="1083"/>
      <c r="B477" s="1096"/>
      <c r="C477" s="1105"/>
      <c r="E477" s="1087"/>
    </row>
    <row r="478" spans="1:5" s="1086" customFormat="1">
      <c r="A478" s="1083"/>
      <c r="B478" s="1096"/>
      <c r="C478" s="1105"/>
      <c r="E478" s="1087"/>
    </row>
    <row r="479" spans="1:5" s="1086" customFormat="1">
      <c r="A479" s="1083"/>
      <c r="B479" s="1096"/>
      <c r="C479" s="1105"/>
      <c r="E479" s="1087"/>
    </row>
    <row r="480" spans="1:5" s="1086" customFormat="1">
      <c r="A480" s="1083"/>
      <c r="B480" s="1094"/>
      <c r="C480" s="1105"/>
      <c r="E480" s="1087"/>
    </row>
    <row r="481" spans="1:5" s="1086" customFormat="1">
      <c r="A481" s="1083"/>
      <c r="B481" s="1096"/>
      <c r="C481" s="1105"/>
      <c r="E481" s="1087"/>
    </row>
    <row r="482" spans="1:5" s="1086" customFormat="1">
      <c r="A482" s="1083"/>
      <c r="B482" s="1096"/>
      <c r="C482" s="1105"/>
      <c r="E482" s="1087"/>
    </row>
    <row r="483" spans="1:5" s="1086" customFormat="1">
      <c r="A483" s="1083"/>
      <c r="B483" s="1096"/>
      <c r="C483" s="1105"/>
      <c r="E483" s="1087"/>
    </row>
    <row r="484" spans="1:5" s="1086" customFormat="1">
      <c r="A484" s="1083"/>
      <c r="B484" s="1096"/>
      <c r="C484" s="1105"/>
      <c r="E484" s="1087"/>
    </row>
    <row r="485" spans="1:5" s="1086" customFormat="1">
      <c r="A485" s="1083"/>
      <c r="B485" s="1094"/>
      <c r="C485" s="1105"/>
      <c r="E485" s="1087"/>
    </row>
    <row r="486" spans="1:5" s="1086" customFormat="1">
      <c r="A486" s="1083"/>
      <c r="B486" s="1096"/>
      <c r="C486" s="1105"/>
      <c r="E486" s="1087"/>
    </row>
    <row r="487" spans="1:5" s="1086" customFormat="1">
      <c r="A487" s="1083"/>
      <c r="B487" s="1096"/>
      <c r="C487" s="1105"/>
      <c r="E487" s="1087"/>
    </row>
    <row r="488" spans="1:5" s="1086" customFormat="1">
      <c r="A488" s="1083"/>
      <c r="B488" s="1096"/>
      <c r="C488" s="1105"/>
      <c r="E488" s="1087"/>
    </row>
    <row r="489" spans="1:5" s="1086" customFormat="1">
      <c r="A489" s="1083"/>
      <c r="B489" s="1096"/>
      <c r="C489" s="1105"/>
      <c r="E489" s="1087"/>
    </row>
    <row r="490" spans="1:5" s="1086" customFormat="1">
      <c r="A490" s="1083"/>
      <c r="B490" s="1096"/>
      <c r="C490" s="1105"/>
      <c r="E490" s="1087"/>
    </row>
    <row r="491" spans="1:5" s="1086" customFormat="1">
      <c r="A491" s="1083"/>
      <c r="B491" s="1096"/>
      <c r="C491" s="1105"/>
      <c r="E491" s="1087"/>
    </row>
    <row r="492" spans="1:5" s="1086" customFormat="1">
      <c r="A492" s="1083"/>
      <c r="B492" s="1096"/>
      <c r="C492" s="1105"/>
      <c r="E492" s="1087"/>
    </row>
    <row r="493" spans="1:5" s="1086" customFormat="1">
      <c r="A493" s="1083"/>
      <c r="B493" s="1096"/>
      <c r="C493" s="1105"/>
      <c r="E493" s="1087"/>
    </row>
    <row r="494" spans="1:5" s="1086" customFormat="1">
      <c r="A494" s="1083"/>
      <c r="B494" s="1096"/>
      <c r="C494" s="1105"/>
      <c r="E494" s="1087"/>
    </row>
    <row r="495" spans="1:5" s="1086" customFormat="1">
      <c r="A495" s="1083"/>
      <c r="B495" s="1096"/>
      <c r="C495" s="1105"/>
      <c r="E495" s="1087"/>
    </row>
    <row r="496" spans="1:5" s="1086" customFormat="1">
      <c r="A496" s="1083"/>
      <c r="B496" s="1096"/>
      <c r="C496" s="1105"/>
      <c r="E496" s="1087"/>
    </row>
    <row r="497" spans="1:5" s="1086" customFormat="1">
      <c r="A497" s="1083"/>
      <c r="B497" s="1096"/>
      <c r="C497" s="1105"/>
      <c r="E497" s="1087"/>
    </row>
    <row r="498" spans="1:5" s="1086" customFormat="1">
      <c r="A498" s="1083"/>
      <c r="B498" s="1096"/>
      <c r="C498" s="1100"/>
      <c r="E498" s="1087"/>
    </row>
    <row r="499" spans="1:5" s="1086" customFormat="1">
      <c r="A499" s="1083"/>
      <c r="B499" s="1096"/>
      <c r="C499" s="1105"/>
      <c r="E499" s="1087"/>
    </row>
    <row r="500" spans="1:5" s="1086" customFormat="1">
      <c r="A500" s="1083"/>
      <c r="B500" s="1096"/>
      <c r="C500" s="1105"/>
      <c r="E500" s="1087"/>
    </row>
    <row r="501" spans="1:5" s="1086" customFormat="1">
      <c r="A501" s="1083"/>
      <c r="B501" s="1096"/>
      <c r="C501" s="1105"/>
      <c r="E501" s="1087"/>
    </row>
    <row r="502" spans="1:5" s="1086" customFormat="1">
      <c r="A502" s="1083"/>
      <c r="B502" s="1096"/>
      <c r="C502" s="1105"/>
      <c r="E502" s="1087"/>
    </row>
    <row r="503" spans="1:5" s="1086" customFormat="1">
      <c r="A503" s="1083"/>
      <c r="B503" s="1096"/>
      <c r="C503" s="1105"/>
      <c r="E503" s="1087"/>
    </row>
    <row r="504" spans="1:5" s="1086" customFormat="1">
      <c r="A504" s="1083"/>
      <c r="B504" s="1094"/>
      <c r="C504" s="1105"/>
      <c r="E504" s="1087"/>
    </row>
    <row r="505" spans="1:5" s="1086" customFormat="1">
      <c r="A505" s="1083"/>
      <c r="B505" s="1096"/>
      <c r="C505" s="1105"/>
      <c r="E505" s="1087"/>
    </row>
    <row r="506" spans="1:5" s="1086" customFormat="1">
      <c r="A506" s="1083"/>
      <c r="B506" s="1096"/>
      <c r="C506" s="1105"/>
      <c r="E506" s="1087"/>
    </row>
    <row r="507" spans="1:5" s="1086" customFormat="1">
      <c r="A507" s="1083"/>
      <c r="B507" s="1096"/>
      <c r="C507" s="1105"/>
      <c r="E507" s="1087"/>
    </row>
    <row r="508" spans="1:5" s="1086" customFormat="1">
      <c r="A508" s="1083"/>
      <c r="B508" s="1096"/>
      <c r="C508" s="1105"/>
      <c r="E508" s="1087"/>
    </row>
    <row r="509" spans="1:5" s="1086" customFormat="1">
      <c r="A509" s="1083"/>
      <c r="B509" s="1096"/>
      <c r="C509" s="1105"/>
      <c r="E509" s="1087"/>
    </row>
    <row r="510" spans="1:5" s="1086" customFormat="1">
      <c r="A510" s="1083"/>
      <c r="B510" s="1096"/>
      <c r="C510" s="1105"/>
      <c r="E510" s="1087"/>
    </row>
    <row r="511" spans="1:5" s="1086" customFormat="1">
      <c r="A511" s="1083"/>
      <c r="B511" s="1096"/>
      <c r="C511" s="1105"/>
      <c r="E511" s="1087"/>
    </row>
    <row r="512" spans="1:5" s="1086" customFormat="1">
      <c r="A512" s="1083"/>
      <c r="B512" s="1106"/>
      <c r="C512" s="1107"/>
      <c r="E512" s="1087"/>
    </row>
    <row r="513" spans="1:5" s="1086" customFormat="1">
      <c r="A513" s="1083"/>
      <c r="B513" s="1094"/>
      <c r="C513" s="1105"/>
      <c r="E513" s="1087"/>
    </row>
    <row r="514" spans="1:5" s="1086" customFormat="1">
      <c r="A514" s="1083"/>
      <c r="B514" s="1096"/>
      <c r="C514" s="1105"/>
      <c r="E514" s="1087"/>
    </row>
    <row r="515" spans="1:5" s="1086" customFormat="1">
      <c r="A515" s="1083"/>
      <c r="B515" s="1096"/>
      <c r="C515" s="1105"/>
      <c r="E515" s="1087"/>
    </row>
    <row r="516" spans="1:5" s="1086" customFormat="1">
      <c r="A516" s="1083"/>
      <c r="B516" s="1096"/>
      <c r="C516" s="1105"/>
      <c r="E516" s="1087"/>
    </row>
    <row r="517" spans="1:5" s="1086" customFormat="1">
      <c r="A517" s="1083"/>
      <c r="B517" s="1096"/>
      <c r="C517" s="1105"/>
      <c r="E517" s="1087"/>
    </row>
    <row r="518" spans="1:5" s="1086" customFormat="1">
      <c r="A518" s="1083"/>
      <c r="B518" s="1096"/>
      <c r="C518" s="1105"/>
      <c r="E518" s="1087"/>
    </row>
    <row r="519" spans="1:5" s="1086" customFormat="1">
      <c r="A519" s="1083"/>
      <c r="B519" s="1096"/>
      <c r="C519" s="1105"/>
      <c r="E519" s="1087"/>
    </row>
    <row r="520" spans="1:5" s="1086" customFormat="1">
      <c r="A520" s="1083"/>
      <c r="B520" s="1096"/>
      <c r="C520" s="1105"/>
      <c r="E520" s="1087"/>
    </row>
    <row r="521" spans="1:5" s="1086" customFormat="1">
      <c r="A521" s="1083"/>
      <c r="B521" s="1096"/>
      <c r="C521" s="1105"/>
      <c r="E521" s="1087"/>
    </row>
    <row r="522" spans="1:5" s="1086" customFormat="1">
      <c r="A522" s="1083"/>
      <c r="B522" s="1096"/>
      <c r="C522" s="1105"/>
      <c r="E522" s="1087"/>
    </row>
    <row r="523" spans="1:5" s="1086" customFormat="1">
      <c r="A523" s="1083"/>
      <c r="B523" s="1096"/>
      <c r="C523" s="1105"/>
      <c r="E523" s="1087"/>
    </row>
    <row r="524" spans="1:5" s="1086" customFormat="1">
      <c r="A524" s="1083"/>
      <c r="B524" s="1096"/>
      <c r="C524" s="1105"/>
      <c r="E524" s="1087"/>
    </row>
    <row r="525" spans="1:5" s="1086" customFormat="1">
      <c r="A525" s="1083"/>
      <c r="B525" s="1094"/>
      <c r="C525" s="1105"/>
      <c r="E525" s="1087"/>
    </row>
    <row r="526" spans="1:5" s="1086" customFormat="1">
      <c r="A526" s="1083"/>
      <c r="B526" s="1096"/>
      <c r="C526" s="1105"/>
      <c r="E526" s="1087"/>
    </row>
    <row r="527" spans="1:5" s="1086" customFormat="1">
      <c r="A527" s="1083"/>
      <c r="B527" s="1096"/>
      <c r="C527" s="1105"/>
      <c r="E527" s="1087"/>
    </row>
    <row r="528" spans="1:5" s="1086" customFormat="1">
      <c r="A528" s="1083"/>
      <c r="B528" s="1096"/>
      <c r="C528" s="1105"/>
      <c r="E528" s="1087"/>
    </row>
    <row r="529" spans="1:5" s="1086" customFormat="1">
      <c r="A529" s="1083"/>
      <c r="B529" s="1096"/>
      <c r="C529" s="1105"/>
      <c r="E529" s="1087"/>
    </row>
    <row r="530" spans="1:5" s="1086" customFormat="1">
      <c r="A530" s="1083"/>
      <c r="B530" s="1096"/>
      <c r="C530" s="1105"/>
      <c r="E530" s="1087"/>
    </row>
    <row r="531" spans="1:5" s="1086" customFormat="1">
      <c r="A531" s="1083"/>
      <c r="B531" s="1096"/>
      <c r="C531" s="1105"/>
      <c r="E531" s="1087"/>
    </row>
    <row r="532" spans="1:5" s="1086" customFormat="1">
      <c r="A532" s="1083"/>
      <c r="B532" s="1096"/>
      <c r="C532" s="1105"/>
      <c r="E532" s="1087"/>
    </row>
    <row r="533" spans="1:5" s="1086" customFormat="1">
      <c r="A533" s="1083"/>
      <c r="B533" s="1096"/>
      <c r="C533" s="1105"/>
      <c r="E533" s="1087"/>
    </row>
    <row r="534" spans="1:5" s="1086" customFormat="1">
      <c r="A534" s="1083"/>
      <c r="B534" s="1096"/>
      <c r="C534" s="1105"/>
      <c r="E534" s="1087"/>
    </row>
    <row r="535" spans="1:5" s="1086" customFormat="1">
      <c r="A535" s="1083"/>
      <c r="B535" s="1096"/>
      <c r="C535" s="1105"/>
      <c r="E535" s="1087"/>
    </row>
    <row r="536" spans="1:5" s="1086" customFormat="1">
      <c r="A536" s="1083"/>
      <c r="B536" s="1096"/>
      <c r="C536" s="1105"/>
      <c r="E536" s="1087"/>
    </row>
    <row r="537" spans="1:5" s="1086" customFormat="1">
      <c r="A537" s="1083"/>
      <c r="B537" s="1096"/>
      <c r="C537" s="1105"/>
      <c r="E537" s="1087"/>
    </row>
    <row r="538" spans="1:5" s="1086" customFormat="1">
      <c r="A538" s="1083"/>
      <c r="B538" s="1096"/>
      <c r="C538" s="1105"/>
      <c r="E538" s="1087"/>
    </row>
    <row r="539" spans="1:5" s="1086" customFormat="1">
      <c r="A539" s="1083"/>
      <c r="B539" s="1096"/>
      <c r="C539" s="1105"/>
      <c r="E539" s="1087"/>
    </row>
    <row r="540" spans="1:5" s="1086" customFormat="1">
      <c r="A540" s="1083"/>
      <c r="B540" s="1096"/>
      <c r="C540" s="1105"/>
      <c r="E540" s="1087"/>
    </row>
    <row r="541" spans="1:5" s="1086" customFormat="1">
      <c r="A541" s="1083"/>
      <c r="B541" s="1096"/>
      <c r="C541" s="1105"/>
      <c r="E541" s="1087"/>
    </row>
    <row r="542" spans="1:5" s="1086" customFormat="1">
      <c r="A542" s="1083"/>
      <c r="B542" s="1094"/>
      <c r="C542" s="1105"/>
      <c r="E542" s="1087"/>
    </row>
    <row r="543" spans="1:5" s="1086" customFormat="1">
      <c r="A543" s="1083"/>
      <c r="B543" s="1106"/>
      <c r="C543" s="1107"/>
      <c r="E543" s="1087"/>
    </row>
    <row r="544" spans="1:5" s="1086" customFormat="1">
      <c r="A544" s="1083"/>
      <c r="B544" s="1096"/>
      <c r="C544" s="1105"/>
      <c r="E544" s="1087"/>
    </row>
    <row r="545" spans="1:5" s="1086" customFormat="1">
      <c r="A545" s="1083"/>
      <c r="B545" s="1106"/>
      <c r="C545" s="1107"/>
      <c r="E545" s="1087"/>
    </row>
    <row r="546" spans="1:5" s="1086" customFormat="1">
      <c r="A546" s="1083"/>
      <c r="B546" s="1096"/>
      <c r="C546" s="1105"/>
      <c r="E546" s="1087"/>
    </row>
    <row r="547" spans="1:5" s="1086" customFormat="1">
      <c r="A547" s="1083"/>
      <c r="B547" s="1106"/>
      <c r="C547" s="1107"/>
      <c r="E547" s="1087"/>
    </row>
    <row r="548" spans="1:5" s="1086" customFormat="1">
      <c r="A548" s="1083"/>
      <c r="B548" s="1096"/>
      <c r="C548" s="1105"/>
      <c r="E548" s="1087"/>
    </row>
    <row r="549" spans="1:5" s="1086" customFormat="1">
      <c r="A549" s="1083"/>
      <c r="B549" s="1106"/>
      <c r="C549" s="1107"/>
      <c r="E549" s="1087"/>
    </row>
    <row r="550" spans="1:5" s="1086" customFormat="1">
      <c r="A550" s="1083"/>
      <c r="B550" s="1096"/>
      <c r="C550" s="1105"/>
      <c r="E550" s="1087"/>
    </row>
    <row r="551" spans="1:5" s="1086" customFormat="1">
      <c r="A551" s="1083"/>
      <c r="B551" s="1096"/>
      <c r="C551" s="1105"/>
      <c r="E551" s="1087"/>
    </row>
    <row r="552" spans="1:5" s="1086" customFormat="1">
      <c r="A552" s="1083"/>
      <c r="B552" s="1096"/>
      <c r="C552" s="1105"/>
      <c r="E552" s="1087"/>
    </row>
    <row r="553" spans="1:5" s="1086" customFormat="1">
      <c r="A553" s="1083"/>
      <c r="B553" s="1096"/>
      <c r="C553" s="1105"/>
      <c r="E553" s="1087"/>
    </row>
    <row r="554" spans="1:5" s="1086" customFormat="1">
      <c r="A554" s="1083"/>
      <c r="B554" s="1096"/>
      <c r="C554" s="1105"/>
      <c r="E554" s="1087"/>
    </row>
    <row r="555" spans="1:5" s="1086" customFormat="1">
      <c r="A555" s="1083"/>
      <c r="B555" s="1096"/>
      <c r="C555" s="1097"/>
      <c r="E555" s="1087"/>
    </row>
    <row r="556" spans="1:5" s="1086" customFormat="1">
      <c r="A556" s="1111"/>
      <c r="B556" s="1088"/>
      <c r="C556" s="1089"/>
      <c r="E556" s="1087"/>
    </row>
    <row r="557" spans="1:5" s="1086" customFormat="1">
      <c r="A557" s="1112"/>
      <c r="B557" s="1106"/>
      <c r="C557" s="1113"/>
      <c r="E557" s="1087"/>
    </row>
    <row r="558" spans="1:5" s="1086" customFormat="1">
      <c r="A558" s="1112"/>
      <c r="B558" s="1096"/>
      <c r="C558" s="1097"/>
      <c r="E558" s="1087"/>
    </row>
    <row r="559" spans="1:5" s="1086" customFormat="1">
      <c r="A559" s="1112"/>
      <c r="B559" s="1094"/>
      <c r="C559" s="1097"/>
      <c r="E559" s="1087"/>
    </row>
    <row r="560" spans="1:5" s="1086" customFormat="1">
      <c r="A560" s="1112"/>
      <c r="B560" s="1106"/>
      <c r="C560" s="1113"/>
      <c r="E560" s="1087"/>
    </row>
    <row r="561" spans="1:5" s="1086" customFormat="1">
      <c r="A561" s="1112"/>
      <c r="B561" s="1096"/>
      <c r="C561" s="1097"/>
      <c r="E561" s="1087"/>
    </row>
    <row r="562" spans="1:5" s="1086" customFormat="1">
      <c r="A562" s="1112"/>
      <c r="B562" s="1096"/>
      <c r="C562" s="1097"/>
      <c r="E562" s="1087"/>
    </row>
    <row r="563" spans="1:5" s="1086" customFormat="1">
      <c r="A563" s="1112"/>
      <c r="B563" s="1096"/>
      <c r="C563" s="1097"/>
      <c r="E563" s="1087"/>
    </row>
    <row r="564" spans="1:5" s="1086" customFormat="1">
      <c r="A564" s="1112"/>
      <c r="B564" s="1106"/>
      <c r="C564" s="1113"/>
      <c r="E564" s="1087"/>
    </row>
    <row r="565" spans="1:5" s="1086" customFormat="1">
      <c r="A565" s="1112"/>
      <c r="B565" s="1096"/>
      <c r="C565" s="1097"/>
      <c r="E565" s="1087"/>
    </row>
    <row r="566" spans="1:5" s="1086" customFormat="1">
      <c r="A566" s="1112"/>
      <c r="B566" s="1096"/>
      <c r="C566" s="1097"/>
      <c r="E566" s="1087"/>
    </row>
    <row r="567" spans="1:5" s="1086" customFormat="1">
      <c r="A567" s="1112"/>
      <c r="B567" s="1106"/>
      <c r="C567" s="1113"/>
      <c r="E567" s="1087"/>
    </row>
    <row r="568" spans="1:5" s="1086" customFormat="1">
      <c r="A568" s="1112"/>
      <c r="B568" s="1096"/>
      <c r="C568" s="1097"/>
      <c r="E568" s="1087"/>
    </row>
    <row r="569" spans="1:5" s="1086" customFormat="1">
      <c r="A569" s="1112"/>
      <c r="B569" s="1106"/>
      <c r="C569" s="1113"/>
      <c r="E569" s="1087"/>
    </row>
    <row r="570" spans="1:5" s="1086" customFormat="1">
      <c r="A570" s="1112"/>
      <c r="B570" s="1096"/>
      <c r="C570" s="1097"/>
      <c r="E570" s="1087"/>
    </row>
    <row r="571" spans="1:5" s="1086" customFormat="1" ht="14.25">
      <c r="A571" s="1083"/>
      <c r="B571" s="1108"/>
      <c r="C571" s="1105"/>
      <c r="E571" s="1087"/>
    </row>
    <row r="572" spans="1:5" s="1086" customFormat="1">
      <c r="A572" s="1083"/>
      <c r="B572" s="1094"/>
      <c r="C572" s="1113"/>
      <c r="E572" s="1087"/>
    </row>
    <row r="573" spans="1:5" s="1086" customFormat="1">
      <c r="A573" s="1083"/>
      <c r="B573" s="1106"/>
      <c r="C573" s="1113"/>
      <c r="E573" s="1087"/>
    </row>
    <row r="574" spans="1:5" s="1086" customFormat="1">
      <c r="A574" s="1083"/>
      <c r="B574" s="1096"/>
      <c r="C574" s="1097"/>
      <c r="E574" s="1087"/>
    </row>
    <row r="575" spans="1:5" s="1086" customFormat="1">
      <c r="A575" s="1083"/>
      <c r="B575" s="1096"/>
      <c r="C575" s="1097"/>
      <c r="E575" s="1087"/>
    </row>
    <row r="576" spans="1:5" s="1086" customFormat="1">
      <c r="A576" s="1083"/>
      <c r="B576" s="1096"/>
      <c r="C576" s="1097"/>
      <c r="E576" s="1087"/>
    </row>
    <row r="577" spans="1:5" s="1086" customFormat="1">
      <c r="A577" s="1083"/>
      <c r="B577" s="1096"/>
      <c r="C577" s="1097"/>
      <c r="E577" s="1087"/>
    </row>
    <row r="578" spans="1:5" s="1086" customFormat="1">
      <c r="A578" s="1083"/>
      <c r="B578" s="1096"/>
      <c r="C578" s="1097"/>
      <c r="E578" s="1087"/>
    </row>
    <row r="579" spans="1:5" s="1086" customFormat="1">
      <c r="A579" s="1083"/>
      <c r="B579" s="1096"/>
      <c r="C579" s="1097"/>
      <c r="E579" s="1087"/>
    </row>
    <row r="580" spans="1:5" s="1086" customFormat="1">
      <c r="A580" s="1083"/>
      <c r="B580" s="1096"/>
      <c r="C580" s="1097"/>
      <c r="E580" s="1087"/>
    </row>
    <row r="581" spans="1:5" s="1086" customFormat="1">
      <c r="A581" s="1083"/>
      <c r="B581" s="1096"/>
      <c r="C581" s="1097"/>
      <c r="E581" s="1087"/>
    </row>
    <row r="582" spans="1:5" s="1086" customFormat="1">
      <c r="A582" s="1083"/>
      <c r="B582" s="1096"/>
      <c r="C582" s="1097"/>
      <c r="E582" s="1087"/>
    </row>
    <row r="583" spans="1:5" s="1086" customFormat="1">
      <c r="A583" s="1083"/>
      <c r="B583" s="1096"/>
      <c r="C583" s="1097"/>
      <c r="E583" s="1087"/>
    </row>
    <row r="584" spans="1:5" s="1086" customFormat="1">
      <c r="A584" s="1083"/>
      <c r="B584" s="1096"/>
      <c r="C584" s="1097"/>
      <c r="E584" s="1087"/>
    </row>
    <row r="585" spans="1:5" s="1086" customFormat="1">
      <c r="A585" s="1083"/>
      <c r="B585" s="1096"/>
      <c r="C585" s="1097"/>
      <c r="E585" s="1087"/>
    </row>
    <row r="586" spans="1:5" s="1086" customFormat="1">
      <c r="A586" s="1083"/>
      <c r="B586" s="1096"/>
      <c r="C586" s="1097"/>
      <c r="E586" s="1087"/>
    </row>
    <row r="587" spans="1:5" s="1086" customFormat="1">
      <c r="A587" s="1083"/>
      <c r="B587" s="1106"/>
      <c r="C587" s="1113"/>
      <c r="E587" s="1087"/>
    </row>
    <row r="588" spans="1:5" s="1086" customFormat="1" ht="25.5" customHeight="1">
      <c r="A588" s="1083"/>
      <c r="B588" s="1096"/>
      <c r="C588" s="1097"/>
      <c r="E588" s="1087"/>
    </row>
    <row r="589" spans="1:5" s="1086" customFormat="1">
      <c r="A589" s="1083"/>
      <c r="B589" s="1096"/>
      <c r="C589" s="1097"/>
      <c r="E589" s="1087"/>
    </row>
    <row r="590" spans="1:5" s="1086" customFormat="1">
      <c r="A590" s="1083"/>
      <c r="B590" s="1096"/>
      <c r="C590" s="1097"/>
      <c r="E590" s="1087"/>
    </row>
    <row r="591" spans="1:5" s="1086" customFormat="1">
      <c r="A591" s="1083"/>
      <c r="B591" s="1096"/>
      <c r="C591" s="1097"/>
      <c r="E591" s="1087"/>
    </row>
    <row r="592" spans="1:5" s="1086" customFormat="1">
      <c r="A592" s="1083"/>
      <c r="B592" s="1096"/>
      <c r="C592" s="1097"/>
      <c r="E592" s="1087"/>
    </row>
    <row r="593" spans="1:5" s="1086" customFormat="1" ht="30.75" customHeight="1">
      <c r="A593" s="1083"/>
      <c r="B593" s="1096"/>
      <c r="C593" s="1097"/>
      <c r="E593" s="1087"/>
    </row>
    <row r="594" spans="1:5" s="1086" customFormat="1">
      <c r="A594" s="1083"/>
      <c r="B594" s="1096"/>
      <c r="C594" s="1097"/>
      <c r="E594" s="1087"/>
    </row>
    <row r="595" spans="1:5" s="1086" customFormat="1">
      <c r="A595" s="1083"/>
      <c r="B595" s="1096"/>
      <c r="C595" s="1097"/>
      <c r="E595" s="1087"/>
    </row>
    <row r="596" spans="1:5" s="1086" customFormat="1">
      <c r="A596" s="1083"/>
      <c r="B596" s="1096"/>
      <c r="C596" s="1097"/>
      <c r="E596" s="1087"/>
    </row>
    <row r="597" spans="1:5" s="1086" customFormat="1">
      <c r="A597" s="1083"/>
      <c r="B597" s="1096"/>
      <c r="C597" s="1097"/>
      <c r="E597" s="1087"/>
    </row>
    <row r="598" spans="1:5" s="1086" customFormat="1">
      <c r="A598" s="1083"/>
      <c r="B598" s="1096"/>
      <c r="C598" s="1097"/>
      <c r="E598" s="1087"/>
    </row>
    <row r="599" spans="1:5" s="1086" customFormat="1" ht="15" customHeight="1">
      <c r="A599" s="1083"/>
      <c r="B599" s="1096"/>
      <c r="C599" s="1097"/>
      <c r="E599" s="1087"/>
    </row>
    <row r="600" spans="1:5" s="1086" customFormat="1" ht="15" customHeight="1">
      <c r="A600" s="1083"/>
      <c r="B600" s="1096"/>
      <c r="C600" s="1097"/>
      <c r="E600" s="1087"/>
    </row>
    <row r="601" spans="1:5" s="1086" customFormat="1" ht="15" customHeight="1">
      <c r="A601" s="1083"/>
      <c r="B601" s="1096"/>
      <c r="C601" s="1097"/>
      <c r="E601" s="1087"/>
    </row>
    <row r="602" spans="1:5" s="1086" customFormat="1" ht="15" customHeight="1">
      <c r="A602" s="1083"/>
      <c r="B602" s="1096"/>
      <c r="C602" s="1097"/>
      <c r="E602" s="1087"/>
    </row>
    <row r="603" spans="1:5" s="1086" customFormat="1" ht="15" customHeight="1">
      <c r="A603" s="1083"/>
      <c r="B603" s="1094"/>
      <c r="C603" s="1113"/>
      <c r="E603" s="1087"/>
    </row>
    <row r="604" spans="1:5" s="1086" customFormat="1" ht="15" customHeight="1">
      <c r="A604" s="1083"/>
      <c r="B604" s="1106"/>
      <c r="C604" s="1113"/>
      <c r="E604" s="1087"/>
    </row>
    <row r="605" spans="1:5" s="1086" customFormat="1" ht="15" customHeight="1">
      <c r="A605" s="1112"/>
      <c r="B605" s="1096"/>
      <c r="C605" s="1097"/>
      <c r="E605" s="1087"/>
    </row>
    <row r="606" spans="1:5" s="1086" customFormat="1" ht="15" customHeight="1">
      <c r="A606" s="1083"/>
      <c r="B606" s="1096"/>
      <c r="C606" s="1097"/>
      <c r="E606" s="1087"/>
    </row>
    <row r="607" spans="1:5" s="1086" customFormat="1" ht="15" customHeight="1">
      <c r="A607" s="1112"/>
      <c r="B607" s="1096"/>
      <c r="C607" s="1097"/>
      <c r="E607" s="1087"/>
    </row>
    <row r="608" spans="1:5" s="1086" customFormat="1" ht="15" customHeight="1">
      <c r="A608" s="1083"/>
      <c r="B608" s="1096"/>
      <c r="C608" s="1097"/>
      <c r="E608" s="1087"/>
    </row>
    <row r="609" spans="1:5" s="1086" customFormat="1" ht="15" customHeight="1">
      <c r="A609" s="1112"/>
      <c r="B609" s="1096"/>
      <c r="C609" s="1097"/>
      <c r="E609" s="1087"/>
    </row>
    <row r="610" spans="1:5" s="1086" customFormat="1" ht="15" customHeight="1">
      <c r="A610" s="1083"/>
      <c r="B610" s="1096"/>
      <c r="C610" s="1097"/>
      <c r="E610" s="1087"/>
    </row>
    <row r="611" spans="1:5" s="1086" customFormat="1" ht="15" customHeight="1">
      <c r="A611" s="1112"/>
      <c r="B611" s="1096"/>
      <c r="C611" s="1097"/>
      <c r="E611" s="1087"/>
    </row>
    <row r="612" spans="1:5" s="1086" customFormat="1" ht="15" customHeight="1">
      <c r="A612" s="1083"/>
      <c r="B612" s="1096"/>
      <c r="C612" s="1097"/>
      <c r="E612" s="1087"/>
    </row>
    <row r="613" spans="1:5" s="1086" customFormat="1" ht="15" customHeight="1">
      <c r="A613" s="1112"/>
      <c r="B613" s="1096"/>
      <c r="C613" s="1097"/>
      <c r="E613" s="1087"/>
    </row>
    <row r="614" spans="1:5" s="1086" customFormat="1" ht="15" customHeight="1">
      <c r="A614" s="1083"/>
      <c r="B614" s="1096"/>
      <c r="C614" s="1097"/>
      <c r="E614" s="1087"/>
    </row>
    <row r="615" spans="1:5" s="1086" customFormat="1" ht="15" customHeight="1">
      <c r="A615" s="1112"/>
      <c r="B615" s="1096"/>
      <c r="C615" s="1097"/>
      <c r="E615" s="1087"/>
    </row>
    <row r="616" spans="1:5" s="1086" customFormat="1" ht="15" customHeight="1">
      <c r="A616" s="1083"/>
      <c r="B616" s="1096"/>
      <c r="C616" s="1097"/>
      <c r="E616" s="1087"/>
    </row>
    <row r="617" spans="1:5" s="1086" customFormat="1" ht="15" customHeight="1">
      <c r="A617" s="1112"/>
      <c r="B617" s="1096"/>
      <c r="C617" s="1097"/>
      <c r="E617" s="1087"/>
    </row>
    <row r="618" spans="1:5" s="1086" customFormat="1" ht="15" customHeight="1">
      <c r="A618" s="1083"/>
      <c r="B618" s="1096"/>
      <c r="C618" s="1097"/>
      <c r="E618" s="1087"/>
    </row>
    <row r="619" spans="1:5" s="1086" customFormat="1" ht="15" customHeight="1">
      <c r="A619" s="1112"/>
      <c r="B619" s="1096"/>
      <c r="C619" s="1097"/>
      <c r="E619" s="1087"/>
    </row>
    <row r="620" spans="1:5" s="1086" customFormat="1" ht="15" customHeight="1">
      <c r="A620" s="1083"/>
      <c r="B620" s="1096"/>
      <c r="C620" s="1097"/>
      <c r="E620" s="1087"/>
    </row>
    <row r="621" spans="1:5" s="1086" customFormat="1" ht="15" customHeight="1">
      <c r="A621" s="1112"/>
      <c r="B621" s="1096"/>
      <c r="C621" s="1097"/>
      <c r="E621" s="1087"/>
    </row>
    <row r="622" spans="1:5" s="1086" customFormat="1" ht="15" customHeight="1">
      <c r="A622" s="1083"/>
      <c r="B622" s="1096"/>
      <c r="C622" s="1097"/>
      <c r="E622" s="1087"/>
    </row>
    <row r="623" spans="1:5" s="1086" customFormat="1" ht="15" customHeight="1">
      <c r="A623" s="1112"/>
      <c r="B623" s="1096"/>
      <c r="C623" s="1097"/>
      <c r="E623" s="1087"/>
    </row>
    <row r="624" spans="1:5" s="1086" customFormat="1" ht="15" customHeight="1">
      <c r="A624" s="1112"/>
      <c r="B624" s="1106"/>
      <c r="C624" s="1113"/>
      <c r="E624" s="1087"/>
    </row>
    <row r="625" spans="1:5" s="1086" customFormat="1" ht="15" customHeight="1">
      <c r="A625" s="1112"/>
      <c r="B625" s="1096"/>
      <c r="C625" s="1097"/>
      <c r="E625" s="1087"/>
    </row>
    <row r="626" spans="1:5" s="1086" customFormat="1" ht="15" customHeight="1">
      <c r="A626" s="1112"/>
      <c r="B626" s="1096"/>
      <c r="C626" s="1097"/>
      <c r="E626" s="1087"/>
    </row>
    <row r="627" spans="1:5" s="1086" customFormat="1" ht="15" customHeight="1">
      <c r="A627" s="1112"/>
      <c r="B627" s="1096"/>
      <c r="C627" s="1097"/>
      <c r="E627" s="1087"/>
    </row>
    <row r="628" spans="1:5" s="1086" customFormat="1" ht="15" customHeight="1">
      <c r="A628" s="1112"/>
      <c r="B628" s="1096"/>
      <c r="C628" s="1097"/>
      <c r="E628" s="1087"/>
    </row>
    <row r="629" spans="1:5" s="1086" customFormat="1" ht="15" customHeight="1">
      <c r="A629" s="1112"/>
      <c r="B629" s="1096"/>
      <c r="C629" s="1097"/>
      <c r="E629" s="1087"/>
    </row>
    <row r="630" spans="1:5" s="1086" customFormat="1" ht="15" customHeight="1">
      <c r="A630" s="1112"/>
      <c r="B630" s="1096"/>
      <c r="C630" s="1097"/>
      <c r="E630" s="1087"/>
    </row>
    <row r="631" spans="1:5" s="1086" customFormat="1" ht="15" customHeight="1">
      <c r="A631" s="1083"/>
      <c r="B631" s="1114"/>
      <c r="C631" s="1085"/>
      <c r="E631" s="1087"/>
    </row>
    <row r="632" spans="1:5" s="1086" customFormat="1" ht="15" customHeight="1">
      <c r="C632" s="1115"/>
    </row>
    <row r="633" spans="1:5" s="1086" customFormat="1" ht="15" customHeight="1">
      <c r="C633" s="1115"/>
    </row>
    <row r="634" spans="1:5" s="1086" customFormat="1" ht="15" customHeight="1">
      <c r="C634" s="1115"/>
    </row>
    <row r="635" spans="1:5" s="1086" customFormat="1" ht="15" customHeight="1">
      <c r="C635" s="1115"/>
    </row>
    <row r="636" spans="1:5" s="1086" customFormat="1" ht="15" customHeight="1">
      <c r="C636" s="1115"/>
    </row>
    <row r="637" spans="1:5" s="1086" customFormat="1" ht="15" customHeight="1">
      <c r="C637" s="1115"/>
    </row>
    <row r="638" spans="1:5" s="1086" customFormat="1" ht="15" customHeight="1">
      <c r="C638" s="1115"/>
    </row>
    <row r="639" spans="1:5" s="1086" customFormat="1" ht="15" customHeight="1">
      <c r="C639" s="1115"/>
    </row>
    <row r="640" spans="1:5" s="1086" customFormat="1" ht="15" customHeight="1">
      <c r="C640" s="1115"/>
    </row>
    <row r="641" spans="3:3" s="1086" customFormat="1" ht="15" customHeight="1">
      <c r="C641" s="1115"/>
    </row>
    <row r="642" spans="3:3" s="1086" customFormat="1" ht="15" customHeight="1">
      <c r="C642" s="1115"/>
    </row>
    <row r="643" spans="3:3" s="1086" customFormat="1" ht="15" customHeight="1">
      <c r="C643" s="1115"/>
    </row>
    <row r="644" spans="3:3" s="1086" customFormat="1" ht="15" customHeight="1">
      <c r="C644" s="1115"/>
    </row>
    <row r="645" spans="3:3" s="1086" customFormat="1" ht="15" customHeight="1">
      <c r="C645" s="1115"/>
    </row>
    <row r="646" spans="3:3" s="1086" customFormat="1" ht="15" customHeight="1">
      <c r="C646" s="1115"/>
    </row>
    <row r="647" spans="3:3" s="1086" customFormat="1" ht="15" customHeight="1">
      <c r="C647" s="1115"/>
    </row>
    <row r="648" spans="3:3" s="1086" customFormat="1" ht="15" customHeight="1">
      <c r="C648" s="1115"/>
    </row>
    <row r="649" spans="3:3" s="1086" customFormat="1" ht="15" customHeight="1">
      <c r="C649" s="1115"/>
    </row>
    <row r="650" spans="3:3" s="1086" customFormat="1" ht="15" customHeight="1">
      <c r="C650" s="1115"/>
    </row>
    <row r="651" spans="3:3" s="1086" customFormat="1" ht="15" customHeight="1">
      <c r="C651" s="1115"/>
    </row>
    <row r="652" spans="3:3" s="1086" customFormat="1" ht="15" customHeight="1">
      <c r="C652" s="1115"/>
    </row>
    <row r="653" spans="3:3" s="1086" customFormat="1" ht="15" customHeight="1">
      <c r="C653" s="1115"/>
    </row>
    <row r="654" spans="3:3" s="1086" customFormat="1" ht="15" customHeight="1">
      <c r="C654" s="1115"/>
    </row>
    <row r="655" spans="3:3" s="1086" customFormat="1" ht="15" customHeight="1">
      <c r="C655" s="1115"/>
    </row>
    <row r="656" spans="3:3" s="1086" customFormat="1" ht="15" customHeight="1">
      <c r="C656" s="1115"/>
    </row>
    <row r="657" spans="3:3" s="1086" customFormat="1" ht="15" customHeight="1">
      <c r="C657" s="1115"/>
    </row>
    <row r="658" spans="3:3" s="1086" customFormat="1" ht="15" customHeight="1">
      <c r="C658" s="1115"/>
    </row>
    <row r="659" spans="3:3" s="1086" customFormat="1" ht="15" customHeight="1">
      <c r="C659" s="1115"/>
    </row>
    <row r="660" spans="3:3" s="1086" customFormat="1" ht="15" customHeight="1">
      <c r="C660" s="1115"/>
    </row>
    <row r="661" spans="3:3" s="1086" customFormat="1" ht="15" customHeight="1">
      <c r="C661" s="1115"/>
    </row>
    <row r="662" spans="3:3" s="1086" customFormat="1" ht="15" customHeight="1">
      <c r="C662" s="1115"/>
    </row>
    <row r="663" spans="3:3" s="1086" customFormat="1" ht="15" customHeight="1">
      <c r="C663" s="1115"/>
    </row>
    <row r="664" spans="3:3" s="1086" customFormat="1" ht="15" customHeight="1">
      <c r="C664" s="1115"/>
    </row>
    <row r="665" spans="3:3" s="1086" customFormat="1" ht="15" customHeight="1">
      <c r="C665" s="1115"/>
    </row>
    <row r="666" spans="3:3" s="1086" customFormat="1" ht="15" customHeight="1">
      <c r="C666" s="1115"/>
    </row>
    <row r="667" spans="3:3" s="1086" customFormat="1" ht="15" customHeight="1">
      <c r="C667" s="1115"/>
    </row>
    <row r="668" spans="3:3" s="1086" customFormat="1" ht="15" customHeight="1">
      <c r="C668" s="1115"/>
    </row>
    <row r="669" spans="3:3" s="1086" customFormat="1" ht="15" customHeight="1">
      <c r="C669" s="1115"/>
    </row>
    <row r="670" spans="3:3" s="1086" customFormat="1" ht="15" customHeight="1">
      <c r="C670" s="1115"/>
    </row>
    <row r="671" spans="3:3" s="1086" customFormat="1" ht="15" customHeight="1">
      <c r="C671" s="1115"/>
    </row>
    <row r="672" spans="3:3" s="1086" customFormat="1" ht="15" customHeight="1">
      <c r="C672" s="1115"/>
    </row>
    <row r="673" spans="3:3" s="1086" customFormat="1" ht="15" customHeight="1">
      <c r="C673" s="1115"/>
    </row>
    <row r="674" spans="3:3" s="1086" customFormat="1" ht="15" customHeight="1">
      <c r="C674" s="1115"/>
    </row>
    <row r="675" spans="3:3" s="1086" customFormat="1" ht="15" customHeight="1">
      <c r="C675" s="1115"/>
    </row>
    <row r="676" spans="3:3" s="1086" customFormat="1" ht="15" customHeight="1">
      <c r="C676" s="1115"/>
    </row>
    <row r="677" spans="3:3" s="1086" customFormat="1" ht="15" customHeight="1">
      <c r="C677" s="1115"/>
    </row>
    <row r="678" spans="3:3" s="1086" customFormat="1" ht="15" customHeight="1">
      <c r="C678" s="1115"/>
    </row>
    <row r="679" spans="3:3" s="1086" customFormat="1" ht="15" customHeight="1">
      <c r="C679" s="1115"/>
    </row>
    <row r="680" spans="3:3" s="1086" customFormat="1" ht="15" customHeight="1">
      <c r="C680" s="1115"/>
    </row>
    <row r="681" spans="3:3" s="1086" customFormat="1" ht="15" customHeight="1">
      <c r="C681" s="1115"/>
    </row>
    <row r="682" spans="3:3" s="1086" customFormat="1" ht="15" customHeight="1">
      <c r="C682" s="1115"/>
    </row>
    <row r="683" spans="3:3" s="1086" customFormat="1" ht="15" customHeight="1">
      <c r="C683" s="1115"/>
    </row>
    <row r="684" spans="3:3" s="1086" customFormat="1" ht="15" customHeight="1">
      <c r="C684" s="1115"/>
    </row>
    <row r="685" spans="3:3" s="1086" customFormat="1" ht="15" customHeight="1">
      <c r="C685" s="1115"/>
    </row>
    <row r="686" spans="3:3" s="1086" customFormat="1" ht="15" customHeight="1">
      <c r="C686" s="1115"/>
    </row>
    <row r="687" spans="3:3" s="1086" customFormat="1" ht="15" customHeight="1">
      <c r="C687" s="1115"/>
    </row>
    <row r="688" spans="3:3" s="1086" customFormat="1" ht="15" customHeight="1">
      <c r="C688" s="1115"/>
    </row>
    <row r="689" spans="3:3" s="1086" customFormat="1" ht="15" customHeight="1">
      <c r="C689" s="1115"/>
    </row>
    <row r="690" spans="3:3" s="1086" customFormat="1" ht="15" customHeight="1">
      <c r="C690" s="1115"/>
    </row>
    <row r="691" spans="3:3" s="1086" customFormat="1" ht="15" customHeight="1">
      <c r="C691" s="1115"/>
    </row>
    <row r="692" spans="3:3" s="1086" customFormat="1" ht="15" customHeight="1">
      <c r="C692" s="1115"/>
    </row>
    <row r="693" spans="3:3" s="1086" customFormat="1" ht="15" customHeight="1">
      <c r="C693" s="1115"/>
    </row>
    <row r="694" spans="3:3" s="1086" customFormat="1" ht="15" customHeight="1">
      <c r="C694" s="1115"/>
    </row>
    <row r="695" spans="3:3" s="1086" customFormat="1" ht="15" customHeight="1">
      <c r="C695" s="1115"/>
    </row>
    <row r="696" spans="3:3" s="1086" customFormat="1" ht="15" customHeight="1">
      <c r="C696" s="1115"/>
    </row>
    <row r="697" spans="3:3" s="1086" customFormat="1" ht="15" customHeight="1">
      <c r="C697" s="1115"/>
    </row>
    <row r="698" spans="3:3" s="1086" customFormat="1" ht="15" customHeight="1">
      <c r="C698" s="1115"/>
    </row>
    <row r="699" spans="3:3" s="1086" customFormat="1" ht="15" customHeight="1">
      <c r="C699" s="1115"/>
    </row>
    <row r="700" spans="3:3" s="1086" customFormat="1" ht="15" customHeight="1">
      <c r="C700" s="1115"/>
    </row>
    <row r="701" spans="3:3" s="1086" customFormat="1" ht="15" customHeight="1">
      <c r="C701" s="1115"/>
    </row>
    <row r="702" spans="3:3" s="1086" customFormat="1" ht="15" customHeight="1">
      <c r="C702" s="1115"/>
    </row>
    <row r="703" spans="3:3" s="1086" customFormat="1" ht="15" customHeight="1">
      <c r="C703" s="1115"/>
    </row>
    <row r="704" spans="3:3" s="1086" customFormat="1" ht="15" customHeight="1">
      <c r="C704" s="1115"/>
    </row>
    <row r="705" spans="3:3" s="1086" customFormat="1" ht="15" customHeight="1">
      <c r="C705" s="1115"/>
    </row>
    <row r="706" spans="3:3" s="1086" customFormat="1" ht="15" customHeight="1">
      <c r="C706" s="1115"/>
    </row>
    <row r="707" spans="3:3" s="1086" customFormat="1" ht="15" customHeight="1">
      <c r="C707" s="1115"/>
    </row>
    <row r="708" spans="3:3" s="1086" customFormat="1" ht="15" customHeight="1">
      <c r="C708" s="1115"/>
    </row>
    <row r="709" spans="3:3" s="1086" customFormat="1" ht="15" customHeight="1">
      <c r="C709" s="1115"/>
    </row>
    <row r="710" spans="3:3" s="1086" customFormat="1" ht="15" customHeight="1">
      <c r="C710" s="1115"/>
    </row>
    <row r="711" spans="3:3" s="1086" customFormat="1" ht="15" customHeight="1">
      <c r="C711" s="1115"/>
    </row>
    <row r="712" spans="3:3" s="1086" customFormat="1" ht="15" customHeight="1">
      <c r="C712" s="1115"/>
    </row>
    <row r="713" spans="3:3" s="1086" customFormat="1" ht="15" customHeight="1">
      <c r="C713" s="1115"/>
    </row>
    <row r="714" spans="3:3" s="1086" customFormat="1" ht="15" customHeight="1">
      <c r="C714" s="1115"/>
    </row>
    <row r="715" spans="3:3" s="1086" customFormat="1" ht="15" customHeight="1">
      <c r="C715" s="1115"/>
    </row>
    <row r="716" spans="3:3" s="1086" customFormat="1" ht="15" customHeight="1">
      <c r="C716" s="1115"/>
    </row>
    <row r="717" spans="3:3" s="1086" customFormat="1" ht="15" customHeight="1">
      <c r="C717" s="1115"/>
    </row>
    <row r="718" spans="3:3" s="1086" customFormat="1">
      <c r="C718" s="1115"/>
    </row>
    <row r="719" spans="3:3" s="1086" customFormat="1">
      <c r="C719" s="1115"/>
    </row>
    <row r="720" spans="3:3" s="1086" customFormat="1">
      <c r="C720" s="1115"/>
    </row>
    <row r="721" spans="3:3" s="1086" customFormat="1">
      <c r="C721" s="1115"/>
    </row>
    <row r="722" spans="3:3" s="1086" customFormat="1">
      <c r="C722" s="1115"/>
    </row>
    <row r="723" spans="3:3" s="1086" customFormat="1">
      <c r="C723" s="1115"/>
    </row>
    <row r="724" spans="3:3" s="1086" customFormat="1">
      <c r="C724" s="1115"/>
    </row>
    <row r="725" spans="3:3" s="1086" customFormat="1">
      <c r="C725" s="1115"/>
    </row>
    <row r="726" spans="3:3" s="1086" customFormat="1">
      <c r="C726" s="1115"/>
    </row>
    <row r="727" spans="3:3" s="1086" customFormat="1">
      <c r="C727" s="1115"/>
    </row>
    <row r="728" spans="3:3" s="1086" customFormat="1">
      <c r="C728" s="1115"/>
    </row>
    <row r="729" spans="3:3" s="1086" customFormat="1">
      <c r="C729" s="1115"/>
    </row>
    <row r="730" spans="3:3" s="1086" customFormat="1">
      <c r="C730" s="1115"/>
    </row>
    <row r="731" spans="3:3" s="1086" customFormat="1">
      <c r="C731" s="1115"/>
    </row>
    <row r="732" spans="3:3" s="1086" customFormat="1">
      <c r="C732" s="1115"/>
    </row>
    <row r="733" spans="3:3" s="1086" customFormat="1">
      <c r="C733" s="1115"/>
    </row>
    <row r="734" spans="3:3" s="1086" customFormat="1">
      <c r="C734" s="1115"/>
    </row>
    <row r="735" spans="3:3" s="1086" customFormat="1">
      <c r="C735" s="1115"/>
    </row>
    <row r="736" spans="3:3" s="1086" customFormat="1">
      <c r="C736" s="1115"/>
    </row>
    <row r="737" spans="3:3" s="1086" customFormat="1">
      <c r="C737" s="1115"/>
    </row>
    <row r="738" spans="3:3" s="1086" customFormat="1">
      <c r="C738" s="1115"/>
    </row>
    <row r="739" spans="3:3" s="1086" customFormat="1">
      <c r="C739" s="1115"/>
    </row>
    <row r="740" spans="3:3" s="1086" customFormat="1">
      <c r="C740" s="1115"/>
    </row>
    <row r="741" spans="3:3" s="1086" customFormat="1">
      <c r="C741" s="1115"/>
    </row>
    <row r="742" spans="3:3" s="1086" customFormat="1">
      <c r="C742" s="1115"/>
    </row>
    <row r="743" spans="3:3" s="1086" customFormat="1">
      <c r="C743" s="1115"/>
    </row>
    <row r="744" spans="3:3" s="1086" customFormat="1">
      <c r="C744" s="1115"/>
    </row>
    <row r="745" spans="3:3" s="1086" customFormat="1">
      <c r="C745" s="1115"/>
    </row>
    <row r="746" spans="3:3" s="1086" customFormat="1">
      <c r="C746" s="1115"/>
    </row>
    <row r="747" spans="3:3" s="1086" customFormat="1">
      <c r="C747" s="1115"/>
    </row>
    <row r="748" spans="3:3" s="1086" customFormat="1">
      <c r="C748" s="1115"/>
    </row>
    <row r="749" spans="3:3" s="1086" customFormat="1">
      <c r="C749" s="1115"/>
    </row>
    <row r="750" spans="3:3" s="1086" customFormat="1">
      <c r="C750" s="1115"/>
    </row>
    <row r="751" spans="3:3" s="1086" customFormat="1">
      <c r="C751" s="1115"/>
    </row>
    <row r="752" spans="3:3" s="1086" customFormat="1">
      <c r="C752" s="1115"/>
    </row>
    <row r="753" spans="3:3" s="1086" customFormat="1">
      <c r="C753" s="1115"/>
    </row>
    <row r="754" spans="3:3" s="1086" customFormat="1">
      <c r="C754" s="1115"/>
    </row>
    <row r="755" spans="3:3" s="1086" customFormat="1">
      <c r="C755" s="1115"/>
    </row>
    <row r="756" spans="3:3" s="1086" customFormat="1">
      <c r="C756" s="1115"/>
    </row>
    <row r="757" spans="3:3" s="1086" customFormat="1">
      <c r="C757" s="1115"/>
    </row>
    <row r="758" spans="3:3" s="1086" customFormat="1">
      <c r="C758" s="1115"/>
    </row>
    <row r="759" spans="3:3" s="1086" customFormat="1">
      <c r="C759" s="1115"/>
    </row>
    <row r="760" spans="3:3" s="1086" customFormat="1">
      <c r="C760" s="1115"/>
    </row>
    <row r="761" spans="3:3" s="1086" customFormat="1">
      <c r="C761" s="1115"/>
    </row>
    <row r="762" spans="3:3" s="1086" customFormat="1">
      <c r="C762" s="1115"/>
    </row>
    <row r="763" spans="3:3" s="1086" customFormat="1">
      <c r="C763" s="1115"/>
    </row>
    <row r="764" spans="3:3" s="1086" customFormat="1">
      <c r="C764" s="1115"/>
    </row>
    <row r="765" spans="3:3" s="1086" customFormat="1">
      <c r="C765" s="1115"/>
    </row>
    <row r="766" spans="3:3" s="1086" customFormat="1">
      <c r="C766" s="1115"/>
    </row>
    <row r="767" spans="3:3" s="1086" customFormat="1">
      <c r="C767" s="1115"/>
    </row>
    <row r="768" spans="3:3" s="1086" customFormat="1">
      <c r="C768" s="1115"/>
    </row>
    <row r="769" spans="3:3" s="1086" customFormat="1">
      <c r="C769" s="1115"/>
    </row>
    <row r="770" spans="3:3" s="1086" customFormat="1">
      <c r="C770" s="1115"/>
    </row>
    <row r="771" spans="3:3" s="1086" customFormat="1">
      <c r="C771" s="1115"/>
    </row>
    <row r="772" spans="3:3" s="1086" customFormat="1">
      <c r="C772" s="1115"/>
    </row>
    <row r="773" spans="3:3" s="1086" customFormat="1">
      <c r="C773" s="1115"/>
    </row>
    <row r="774" spans="3:3" s="1086" customFormat="1">
      <c r="C774" s="1115"/>
    </row>
    <row r="775" spans="3:3" s="1086" customFormat="1">
      <c r="C775" s="1115"/>
    </row>
    <row r="776" spans="3:3" s="1086" customFormat="1">
      <c r="C776" s="1115"/>
    </row>
    <row r="777" spans="3:3" s="1086" customFormat="1">
      <c r="C777" s="1115"/>
    </row>
    <row r="778" spans="3:3" s="1086" customFormat="1">
      <c r="C778" s="1115"/>
    </row>
    <row r="779" spans="3:3" s="1086" customFormat="1">
      <c r="C779" s="1115"/>
    </row>
    <row r="780" spans="3:3" s="1086" customFormat="1">
      <c r="C780" s="1115"/>
    </row>
    <row r="781" spans="3:3" s="1086" customFormat="1">
      <c r="C781" s="1115"/>
    </row>
    <row r="782" spans="3:3" s="1086" customFormat="1">
      <c r="C782" s="1115"/>
    </row>
    <row r="783" spans="3:3" s="1086" customFormat="1">
      <c r="C783" s="1115"/>
    </row>
    <row r="784" spans="3:3" s="1086" customFormat="1">
      <c r="C784" s="1115"/>
    </row>
    <row r="785" spans="3:3" s="1086" customFormat="1">
      <c r="C785" s="1115"/>
    </row>
    <row r="786" spans="3:3" s="1086" customFormat="1">
      <c r="C786" s="1115"/>
    </row>
    <row r="787" spans="3:3" s="1086" customFormat="1">
      <c r="C787" s="1115"/>
    </row>
    <row r="788" spans="3:3" s="1086" customFormat="1">
      <c r="C788" s="1115"/>
    </row>
    <row r="789" spans="3:3" s="1086" customFormat="1">
      <c r="C789" s="1115"/>
    </row>
    <row r="790" spans="3:3" s="1086" customFormat="1">
      <c r="C790" s="1115"/>
    </row>
    <row r="791" spans="3:3" s="1086" customFormat="1">
      <c r="C791" s="1115"/>
    </row>
    <row r="792" spans="3:3" s="1086" customFormat="1">
      <c r="C792" s="1115"/>
    </row>
    <row r="793" spans="3:3" s="1086" customFormat="1">
      <c r="C793" s="1115"/>
    </row>
    <row r="794" spans="3:3" s="1086" customFormat="1">
      <c r="C794" s="1115"/>
    </row>
    <row r="795" spans="3:3" s="1086" customFormat="1">
      <c r="C795" s="1115"/>
    </row>
    <row r="796" spans="3:3" s="1086" customFormat="1">
      <c r="C796" s="1115"/>
    </row>
    <row r="797" spans="3:3" s="1086" customFormat="1">
      <c r="C797" s="1115"/>
    </row>
    <row r="798" spans="3:3" s="1086" customFormat="1">
      <c r="C798" s="1115"/>
    </row>
    <row r="799" spans="3:3" s="1086" customFormat="1">
      <c r="C799" s="1115"/>
    </row>
    <row r="800" spans="3:3" s="1086" customFormat="1">
      <c r="C800" s="1115"/>
    </row>
    <row r="801" spans="3:3" s="1086" customFormat="1">
      <c r="C801" s="1115"/>
    </row>
    <row r="802" spans="3:3" s="1086" customFormat="1">
      <c r="C802" s="1115"/>
    </row>
    <row r="803" spans="3:3" s="1086" customFormat="1">
      <c r="C803" s="1115"/>
    </row>
    <row r="804" spans="3:3" s="1086" customFormat="1">
      <c r="C804" s="1115"/>
    </row>
    <row r="805" spans="3:3" s="1086" customFormat="1">
      <c r="C805" s="1115"/>
    </row>
    <row r="806" spans="3:3" s="1086" customFormat="1">
      <c r="C806" s="1115"/>
    </row>
    <row r="807" spans="3:3" s="1086" customFormat="1">
      <c r="C807" s="1115"/>
    </row>
    <row r="808" spans="3:3" s="1086" customFormat="1">
      <c r="C808" s="1115"/>
    </row>
    <row r="809" spans="3:3" s="1086" customFormat="1">
      <c r="C809" s="1115"/>
    </row>
    <row r="810" spans="3:3" s="1086" customFormat="1">
      <c r="C810" s="1115"/>
    </row>
    <row r="811" spans="3:3" s="1086" customFormat="1">
      <c r="C811" s="1115"/>
    </row>
    <row r="812" spans="3:3" s="1086" customFormat="1">
      <c r="C812" s="1115"/>
    </row>
    <row r="813" spans="3:3" s="1086" customFormat="1">
      <c r="C813" s="1115"/>
    </row>
    <row r="814" spans="3:3" s="1086" customFormat="1">
      <c r="C814" s="1115"/>
    </row>
    <row r="815" spans="3:3" s="1086" customFormat="1">
      <c r="C815" s="1115"/>
    </row>
    <row r="816" spans="3:3" s="1086" customFormat="1">
      <c r="C816" s="1115"/>
    </row>
    <row r="817" spans="3:3" s="1086" customFormat="1">
      <c r="C817" s="1115"/>
    </row>
    <row r="818" spans="3:3" s="1086" customFormat="1">
      <c r="C818" s="1115"/>
    </row>
    <row r="819" spans="3:3" s="1086" customFormat="1">
      <c r="C819" s="1115"/>
    </row>
    <row r="820" spans="3:3" s="1086" customFormat="1">
      <c r="C820" s="1115"/>
    </row>
    <row r="821" spans="3:3" s="1086" customFormat="1">
      <c r="C821" s="1115"/>
    </row>
    <row r="822" spans="3:3" s="1086" customFormat="1">
      <c r="C822" s="1115"/>
    </row>
    <row r="823" spans="3:3" s="1086" customFormat="1">
      <c r="C823" s="1115"/>
    </row>
    <row r="824" spans="3:3" s="1086" customFormat="1">
      <c r="C824" s="1115"/>
    </row>
    <row r="825" spans="3:3" s="1086" customFormat="1">
      <c r="C825" s="1115"/>
    </row>
    <row r="826" spans="3:3" s="1086" customFormat="1">
      <c r="C826" s="1115"/>
    </row>
    <row r="827" spans="3:3" s="1086" customFormat="1">
      <c r="C827" s="1115"/>
    </row>
    <row r="828" spans="3:3" s="1086" customFormat="1">
      <c r="C828" s="1115"/>
    </row>
    <row r="829" spans="3:3" s="1086" customFormat="1">
      <c r="C829" s="1115"/>
    </row>
    <row r="830" spans="3:3" s="1086" customFormat="1">
      <c r="C830" s="1115"/>
    </row>
    <row r="831" spans="3:3" s="1086" customFormat="1">
      <c r="C831" s="1115"/>
    </row>
    <row r="832" spans="3:3" s="1086" customFormat="1">
      <c r="C832" s="1115"/>
    </row>
    <row r="833" spans="3:3" s="1086" customFormat="1">
      <c r="C833" s="1115"/>
    </row>
    <row r="834" spans="3:3" s="1086" customFormat="1">
      <c r="C834" s="1115"/>
    </row>
    <row r="835" spans="3:3" s="1086" customFormat="1">
      <c r="C835" s="1115"/>
    </row>
    <row r="836" spans="3:3" s="1086" customFormat="1">
      <c r="C836" s="1115"/>
    </row>
    <row r="837" spans="3:3" s="1086" customFormat="1">
      <c r="C837" s="1115"/>
    </row>
    <row r="838" spans="3:3" s="1086" customFormat="1">
      <c r="C838" s="1115"/>
    </row>
    <row r="839" spans="3:3" s="1086" customFormat="1">
      <c r="C839" s="1115"/>
    </row>
    <row r="840" spans="3:3" s="1086" customFormat="1">
      <c r="C840" s="1115"/>
    </row>
    <row r="841" spans="3:3" s="1086" customFormat="1">
      <c r="C841" s="1115"/>
    </row>
    <row r="842" spans="3:3" s="1086" customFormat="1">
      <c r="C842" s="1115"/>
    </row>
    <row r="843" spans="3:3" s="1086" customFormat="1">
      <c r="C843" s="1115"/>
    </row>
    <row r="844" spans="3:3" s="1086" customFormat="1">
      <c r="C844" s="1115"/>
    </row>
    <row r="845" spans="3:3" s="1086" customFormat="1">
      <c r="C845" s="1115"/>
    </row>
    <row r="846" spans="3:3" s="1086" customFormat="1">
      <c r="C846" s="1115"/>
    </row>
    <row r="847" spans="3:3" s="1086" customFormat="1">
      <c r="C847" s="1115"/>
    </row>
    <row r="848" spans="3:3" s="1086" customFormat="1">
      <c r="C848" s="1115"/>
    </row>
    <row r="849" spans="3:3" s="1086" customFormat="1">
      <c r="C849" s="1115"/>
    </row>
    <row r="850" spans="3:3" s="1086" customFormat="1">
      <c r="C850" s="1115"/>
    </row>
    <row r="851" spans="3:3" s="1086" customFormat="1">
      <c r="C851" s="1115"/>
    </row>
    <row r="852" spans="3:3" s="1086" customFormat="1">
      <c r="C852" s="1115"/>
    </row>
    <row r="853" spans="3:3" s="1086" customFormat="1">
      <c r="C853" s="1115"/>
    </row>
    <row r="854" spans="3:3" s="1086" customFormat="1">
      <c r="C854" s="1115"/>
    </row>
    <row r="855" spans="3:3" s="1086" customFormat="1">
      <c r="C855" s="1115"/>
    </row>
    <row r="856" spans="3:3" s="1086" customFormat="1">
      <c r="C856" s="1115"/>
    </row>
    <row r="857" spans="3:3" s="1086" customFormat="1">
      <c r="C857" s="1115"/>
    </row>
    <row r="858" spans="3:3" s="1086" customFormat="1">
      <c r="C858" s="1115"/>
    </row>
    <row r="859" spans="3:3" s="1086" customFormat="1">
      <c r="C859" s="1115"/>
    </row>
    <row r="860" spans="3:3" s="1086" customFormat="1">
      <c r="C860" s="1115"/>
    </row>
    <row r="861" spans="3:3" s="1086" customFormat="1">
      <c r="C861" s="1115"/>
    </row>
    <row r="862" spans="3:3" s="1086" customFormat="1">
      <c r="C862" s="1115"/>
    </row>
    <row r="863" spans="3:3" s="1086" customFormat="1">
      <c r="C863" s="1115"/>
    </row>
    <row r="864" spans="3:3" s="1086" customFormat="1">
      <c r="C864" s="1115"/>
    </row>
    <row r="865" spans="3:3" s="1086" customFormat="1">
      <c r="C865" s="1115"/>
    </row>
    <row r="866" spans="3:3" s="1086" customFormat="1">
      <c r="C866" s="1115"/>
    </row>
    <row r="867" spans="3:3" s="1086" customFormat="1">
      <c r="C867" s="1115"/>
    </row>
    <row r="868" spans="3:3" s="1086" customFormat="1">
      <c r="C868" s="1115"/>
    </row>
    <row r="869" spans="3:3" s="1086" customFormat="1">
      <c r="C869" s="1115"/>
    </row>
    <row r="870" spans="3:3" s="1086" customFormat="1">
      <c r="C870" s="1115"/>
    </row>
    <row r="871" spans="3:3" s="1086" customFormat="1">
      <c r="C871" s="1115"/>
    </row>
    <row r="872" spans="3:3" s="1086" customFormat="1">
      <c r="C872" s="1115"/>
    </row>
    <row r="873" spans="3:3" s="1086" customFormat="1">
      <c r="C873" s="1115"/>
    </row>
    <row r="874" spans="3:3" s="1086" customFormat="1">
      <c r="C874" s="1115"/>
    </row>
    <row r="875" spans="3:3" s="1086" customFormat="1">
      <c r="C875" s="1115"/>
    </row>
    <row r="876" spans="3:3" s="1086" customFormat="1">
      <c r="C876" s="1115"/>
    </row>
    <row r="877" spans="3:3" s="1086" customFormat="1">
      <c r="C877" s="1115"/>
    </row>
    <row r="878" spans="3:3" s="1086" customFormat="1">
      <c r="C878" s="1115"/>
    </row>
    <row r="879" spans="3:3" s="1086" customFormat="1">
      <c r="C879" s="1115"/>
    </row>
    <row r="880" spans="3:3" s="1086" customFormat="1">
      <c r="C880" s="1115"/>
    </row>
    <row r="881" spans="3:3" s="1086" customFormat="1">
      <c r="C881" s="1115"/>
    </row>
    <row r="882" spans="3:3" s="1086" customFormat="1">
      <c r="C882" s="1115"/>
    </row>
    <row r="883" spans="3:3" s="1086" customFormat="1">
      <c r="C883" s="1115"/>
    </row>
    <row r="884" spans="3:3" s="1086" customFormat="1">
      <c r="C884" s="1115"/>
    </row>
    <row r="885" spans="3:3" s="1086" customFormat="1">
      <c r="C885" s="1115"/>
    </row>
    <row r="886" spans="3:3" s="1086" customFormat="1">
      <c r="C886" s="1115"/>
    </row>
    <row r="887" spans="3:3" s="1086" customFormat="1">
      <c r="C887" s="1115"/>
    </row>
    <row r="888" spans="3:3" s="1086" customFormat="1">
      <c r="C888" s="1115"/>
    </row>
    <row r="889" spans="3:3" s="1086" customFormat="1">
      <c r="C889" s="1115"/>
    </row>
    <row r="890" spans="3:3" s="1086" customFormat="1">
      <c r="C890" s="1115"/>
    </row>
    <row r="891" spans="3:3" s="1086" customFormat="1">
      <c r="C891" s="1115"/>
    </row>
    <row r="892" spans="3:3" s="1086" customFormat="1">
      <c r="C892" s="1115"/>
    </row>
    <row r="893" spans="3:3" s="1086" customFormat="1">
      <c r="C893" s="1115"/>
    </row>
    <row r="894" spans="3:3" s="1086" customFormat="1">
      <c r="C894" s="1115"/>
    </row>
    <row r="895" spans="3:3" s="1086" customFormat="1">
      <c r="C895" s="1115"/>
    </row>
    <row r="896" spans="3:3" s="1086" customFormat="1">
      <c r="C896" s="1115"/>
    </row>
    <row r="897" spans="3:3" s="1086" customFormat="1">
      <c r="C897" s="1115"/>
    </row>
    <row r="898" spans="3:3" s="1086" customFormat="1">
      <c r="C898" s="1115"/>
    </row>
    <row r="899" spans="3:3" s="1086" customFormat="1">
      <c r="C899" s="1115"/>
    </row>
    <row r="900" spans="3:3" s="1086" customFormat="1">
      <c r="C900" s="1115"/>
    </row>
    <row r="901" spans="3:3" s="1086" customFormat="1">
      <c r="C901" s="1115"/>
    </row>
    <row r="902" spans="3:3" s="1086" customFormat="1">
      <c r="C902" s="1115"/>
    </row>
    <row r="903" spans="3:3" s="1086" customFormat="1">
      <c r="C903" s="1115"/>
    </row>
    <row r="904" spans="3:3" s="1086" customFormat="1">
      <c r="C904" s="1115"/>
    </row>
    <row r="905" spans="3:3" s="1086" customFormat="1">
      <c r="C905" s="1115"/>
    </row>
    <row r="906" spans="3:3" s="1086" customFormat="1">
      <c r="C906" s="1115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E10" sqref="E10"/>
    </sheetView>
  </sheetViews>
  <sheetFormatPr defaultRowHeight="12.75"/>
  <cols>
    <col min="1" max="1" width="5.5703125" style="1064" customWidth="1"/>
    <col min="2" max="2" width="36.140625" style="1064" customWidth="1"/>
    <col min="3" max="3" width="12.7109375" style="1064" customWidth="1"/>
    <col min="4" max="4" width="14.85546875" style="1064" customWidth="1"/>
    <col min="5" max="5" width="14.42578125" style="1064" customWidth="1"/>
    <col min="6" max="6" width="16.42578125" style="1064" customWidth="1"/>
    <col min="7" max="7" width="11.28515625" style="1064" customWidth="1"/>
    <col min="8" max="8" width="15.140625" style="1064" customWidth="1"/>
    <col min="9" max="9" width="14.42578125" style="1064" customWidth="1"/>
    <col min="10" max="256" width="9.140625" style="1064"/>
    <col min="257" max="257" width="5.5703125" style="1064" customWidth="1"/>
    <col min="258" max="258" width="36.140625" style="1064" customWidth="1"/>
    <col min="259" max="259" width="12.7109375" style="1064" customWidth="1"/>
    <col min="260" max="260" width="14.85546875" style="1064" customWidth="1"/>
    <col min="261" max="261" width="14.42578125" style="1064" customWidth="1"/>
    <col min="262" max="262" width="16.42578125" style="1064" customWidth="1"/>
    <col min="263" max="263" width="11.28515625" style="1064" customWidth="1"/>
    <col min="264" max="264" width="15.140625" style="1064" customWidth="1"/>
    <col min="265" max="265" width="14.42578125" style="1064" customWidth="1"/>
    <col min="266" max="512" width="9.140625" style="1064"/>
    <col min="513" max="513" width="5.5703125" style="1064" customWidth="1"/>
    <col min="514" max="514" width="36.140625" style="1064" customWidth="1"/>
    <col min="515" max="515" width="12.7109375" style="1064" customWidth="1"/>
    <col min="516" max="516" width="14.85546875" style="1064" customWidth="1"/>
    <col min="517" max="517" width="14.42578125" style="1064" customWidth="1"/>
    <col min="518" max="518" width="16.42578125" style="1064" customWidth="1"/>
    <col min="519" max="519" width="11.28515625" style="1064" customWidth="1"/>
    <col min="520" max="520" width="15.140625" style="1064" customWidth="1"/>
    <col min="521" max="521" width="14.42578125" style="1064" customWidth="1"/>
    <col min="522" max="768" width="9.140625" style="1064"/>
    <col min="769" max="769" width="5.5703125" style="1064" customWidth="1"/>
    <col min="770" max="770" width="36.140625" style="1064" customWidth="1"/>
    <col min="771" max="771" width="12.7109375" style="1064" customWidth="1"/>
    <col min="772" max="772" width="14.85546875" style="1064" customWidth="1"/>
    <col min="773" max="773" width="14.42578125" style="1064" customWidth="1"/>
    <col min="774" max="774" width="16.42578125" style="1064" customWidth="1"/>
    <col min="775" max="775" width="11.28515625" style="1064" customWidth="1"/>
    <col min="776" max="776" width="15.140625" style="1064" customWidth="1"/>
    <col min="777" max="777" width="14.42578125" style="1064" customWidth="1"/>
    <col min="778" max="1024" width="9.140625" style="1064"/>
    <col min="1025" max="1025" width="5.5703125" style="1064" customWidth="1"/>
    <col min="1026" max="1026" width="36.140625" style="1064" customWidth="1"/>
    <col min="1027" max="1027" width="12.7109375" style="1064" customWidth="1"/>
    <col min="1028" max="1028" width="14.85546875" style="1064" customWidth="1"/>
    <col min="1029" max="1029" width="14.42578125" style="1064" customWidth="1"/>
    <col min="1030" max="1030" width="16.42578125" style="1064" customWidth="1"/>
    <col min="1031" max="1031" width="11.28515625" style="1064" customWidth="1"/>
    <col min="1032" max="1032" width="15.140625" style="1064" customWidth="1"/>
    <col min="1033" max="1033" width="14.42578125" style="1064" customWidth="1"/>
    <col min="1034" max="1280" width="9.140625" style="1064"/>
    <col min="1281" max="1281" width="5.5703125" style="1064" customWidth="1"/>
    <col min="1282" max="1282" width="36.140625" style="1064" customWidth="1"/>
    <col min="1283" max="1283" width="12.7109375" style="1064" customWidth="1"/>
    <col min="1284" max="1284" width="14.85546875" style="1064" customWidth="1"/>
    <col min="1285" max="1285" width="14.42578125" style="1064" customWidth="1"/>
    <col min="1286" max="1286" width="16.42578125" style="1064" customWidth="1"/>
    <col min="1287" max="1287" width="11.28515625" style="1064" customWidth="1"/>
    <col min="1288" max="1288" width="15.140625" style="1064" customWidth="1"/>
    <col min="1289" max="1289" width="14.42578125" style="1064" customWidth="1"/>
    <col min="1290" max="1536" width="9.140625" style="1064"/>
    <col min="1537" max="1537" width="5.5703125" style="1064" customWidth="1"/>
    <col min="1538" max="1538" width="36.140625" style="1064" customWidth="1"/>
    <col min="1539" max="1539" width="12.7109375" style="1064" customWidth="1"/>
    <col min="1540" max="1540" width="14.85546875" style="1064" customWidth="1"/>
    <col min="1541" max="1541" width="14.42578125" style="1064" customWidth="1"/>
    <col min="1542" max="1542" width="16.42578125" style="1064" customWidth="1"/>
    <col min="1543" max="1543" width="11.28515625" style="1064" customWidth="1"/>
    <col min="1544" max="1544" width="15.140625" style="1064" customWidth="1"/>
    <col min="1545" max="1545" width="14.42578125" style="1064" customWidth="1"/>
    <col min="1546" max="1792" width="9.140625" style="1064"/>
    <col min="1793" max="1793" width="5.5703125" style="1064" customWidth="1"/>
    <col min="1794" max="1794" width="36.140625" style="1064" customWidth="1"/>
    <col min="1795" max="1795" width="12.7109375" style="1064" customWidth="1"/>
    <col min="1796" max="1796" width="14.85546875" style="1064" customWidth="1"/>
    <col min="1797" max="1797" width="14.42578125" style="1064" customWidth="1"/>
    <col min="1798" max="1798" width="16.42578125" style="1064" customWidth="1"/>
    <col min="1799" max="1799" width="11.28515625" style="1064" customWidth="1"/>
    <col min="1800" max="1800" width="15.140625" style="1064" customWidth="1"/>
    <col min="1801" max="1801" width="14.42578125" style="1064" customWidth="1"/>
    <col min="1802" max="2048" width="9.140625" style="1064"/>
    <col min="2049" max="2049" width="5.5703125" style="1064" customWidth="1"/>
    <col min="2050" max="2050" width="36.140625" style="1064" customWidth="1"/>
    <col min="2051" max="2051" width="12.7109375" style="1064" customWidth="1"/>
    <col min="2052" max="2052" width="14.85546875" style="1064" customWidth="1"/>
    <col min="2053" max="2053" width="14.42578125" style="1064" customWidth="1"/>
    <col min="2054" max="2054" width="16.42578125" style="1064" customWidth="1"/>
    <col min="2055" max="2055" width="11.28515625" style="1064" customWidth="1"/>
    <col min="2056" max="2056" width="15.140625" style="1064" customWidth="1"/>
    <col min="2057" max="2057" width="14.42578125" style="1064" customWidth="1"/>
    <col min="2058" max="2304" width="9.140625" style="1064"/>
    <col min="2305" max="2305" width="5.5703125" style="1064" customWidth="1"/>
    <col min="2306" max="2306" width="36.140625" style="1064" customWidth="1"/>
    <col min="2307" max="2307" width="12.7109375" style="1064" customWidth="1"/>
    <col min="2308" max="2308" width="14.85546875" style="1064" customWidth="1"/>
    <col min="2309" max="2309" width="14.42578125" style="1064" customWidth="1"/>
    <col min="2310" max="2310" width="16.42578125" style="1064" customWidth="1"/>
    <col min="2311" max="2311" width="11.28515625" style="1064" customWidth="1"/>
    <col min="2312" max="2312" width="15.140625" style="1064" customWidth="1"/>
    <col min="2313" max="2313" width="14.42578125" style="1064" customWidth="1"/>
    <col min="2314" max="2560" width="9.140625" style="1064"/>
    <col min="2561" max="2561" width="5.5703125" style="1064" customWidth="1"/>
    <col min="2562" max="2562" width="36.140625" style="1064" customWidth="1"/>
    <col min="2563" max="2563" width="12.7109375" style="1064" customWidth="1"/>
    <col min="2564" max="2564" width="14.85546875" style="1064" customWidth="1"/>
    <col min="2565" max="2565" width="14.42578125" style="1064" customWidth="1"/>
    <col min="2566" max="2566" width="16.42578125" style="1064" customWidth="1"/>
    <col min="2567" max="2567" width="11.28515625" style="1064" customWidth="1"/>
    <col min="2568" max="2568" width="15.140625" style="1064" customWidth="1"/>
    <col min="2569" max="2569" width="14.42578125" style="1064" customWidth="1"/>
    <col min="2570" max="2816" width="9.140625" style="1064"/>
    <col min="2817" max="2817" width="5.5703125" style="1064" customWidth="1"/>
    <col min="2818" max="2818" width="36.140625" style="1064" customWidth="1"/>
    <col min="2819" max="2819" width="12.7109375" style="1064" customWidth="1"/>
    <col min="2820" max="2820" width="14.85546875" style="1064" customWidth="1"/>
    <col min="2821" max="2821" width="14.42578125" style="1064" customWidth="1"/>
    <col min="2822" max="2822" width="16.42578125" style="1064" customWidth="1"/>
    <col min="2823" max="2823" width="11.28515625" style="1064" customWidth="1"/>
    <col min="2824" max="2824" width="15.140625" style="1064" customWidth="1"/>
    <col min="2825" max="2825" width="14.42578125" style="1064" customWidth="1"/>
    <col min="2826" max="3072" width="9.140625" style="1064"/>
    <col min="3073" max="3073" width="5.5703125" style="1064" customWidth="1"/>
    <col min="3074" max="3074" width="36.140625" style="1064" customWidth="1"/>
    <col min="3075" max="3075" width="12.7109375" style="1064" customWidth="1"/>
    <col min="3076" max="3076" width="14.85546875" style="1064" customWidth="1"/>
    <col min="3077" max="3077" width="14.42578125" style="1064" customWidth="1"/>
    <col min="3078" max="3078" width="16.42578125" style="1064" customWidth="1"/>
    <col min="3079" max="3079" width="11.28515625" style="1064" customWidth="1"/>
    <col min="3080" max="3080" width="15.140625" style="1064" customWidth="1"/>
    <col min="3081" max="3081" width="14.42578125" style="1064" customWidth="1"/>
    <col min="3082" max="3328" width="9.140625" style="1064"/>
    <col min="3329" max="3329" width="5.5703125" style="1064" customWidth="1"/>
    <col min="3330" max="3330" width="36.140625" style="1064" customWidth="1"/>
    <col min="3331" max="3331" width="12.7109375" style="1064" customWidth="1"/>
    <col min="3332" max="3332" width="14.85546875" style="1064" customWidth="1"/>
    <col min="3333" max="3333" width="14.42578125" style="1064" customWidth="1"/>
    <col min="3334" max="3334" width="16.42578125" style="1064" customWidth="1"/>
    <col min="3335" max="3335" width="11.28515625" style="1064" customWidth="1"/>
    <col min="3336" max="3336" width="15.140625" style="1064" customWidth="1"/>
    <col min="3337" max="3337" width="14.42578125" style="1064" customWidth="1"/>
    <col min="3338" max="3584" width="9.140625" style="1064"/>
    <col min="3585" max="3585" width="5.5703125" style="1064" customWidth="1"/>
    <col min="3586" max="3586" width="36.140625" style="1064" customWidth="1"/>
    <col min="3587" max="3587" width="12.7109375" style="1064" customWidth="1"/>
    <col min="3588" max="3588" width="14.85546875" style="1064" customWidth="1"/>
    <col min="3589" max="3589" width="14.42578125" style="1064" customWidth="1"/>
    <col min="3590" max="3590" width="16.42578125" style="1064" customWidth="1"/>
    <col min="3591" max="3591" width="11.28515625" style="1064" customWidth="1"/>
    <col min="3592" max="3592" width="15.140625" style="1064" customWidth="1"/>
    <col min="3593" max="3593" width="14.42578125" style="1064" customWidth="1"/>
    <col min="3594" max="3840" width="9.140625" style="1064"/>
    <col min="3841" max="3841" width="5.5703125" style="1064" customWidth="1"/>
    <col min="3842" max="3842" width="36.140625" style="1064" customWidth="1"/>
    <col min="3843" max="3843" width="12.7109375" style="1064" customWidth="1"/>
    <col min="3844" max="3844" width="14.85546875" style="1064" customWidth="1"/>
    <col min="3845" max="3845" width="14.42578125" style="1064" customWidth="1"/>
    <col min="3846" max="3846" width="16.42578125" style="1064" customWidth="1"/>
    <col min="3847" max="3847" width="11.28515625" style="1064" customWidth="1"/>
    <col min="3848" max="3848" width="15.140625" style="1064" customWidth="1"/>
    <col min="3849" max="3849" width="14.42578125" style="1064" customWidth="1"/>
    <col min="3850" max="4096" width="9.140625" style="1064"/>
    <col min="4097" max="4097" width="5.5703125" style="1064" customWidth="1"/>
    <col min="4098" max="4098" width="36.140625" style="1064" customWidth="1"/>
    <col min="4099" max="4099" width="12.7109375" style="1064" customWidth="1"/>
    <col min="4100" max="4100" width="14.85546875" style="1064" customWidth="1"/>
    <col min="4101" max="4101" width="14.42578125" style="1064" customWidth="1"/>
    <col min="4102" max="4102" width="16.42578125" style="1064" customWidth="1"/>
    <col min="4103" max="4103" width="11.28515625" style="1064" customWidth="1"/>
    <col min="4104" max="4104" width="15.140625" style="1064" customWidth="1"/>
    <col min="4105" max="4105" width="14.42578125" style="1064" customWidth="1"/>
    <col min="4106" max="4352" width="9.140625" style="1064"/>
    <col min="4353" max="4353" width="5.5703125" style="1064" customWidth="1"/>
    <col min="4354" max="4354" width="36.140625" style="1064" customWidth="1"/>
    <col min="4355" max="4355" width="12.7109375" style="1064" customWidth="1"/>
    <col min="4356" max="4356" width="14.85546875" style="1064" customWidth="1"/>
    <col min="4357" max="4357" width="14.42578125" style="1064" customWidth="1"/>
    <col min="4358" max="4358" width="16.42578125" style="1064" customWidth="1"/>
    <col min="4359" max="4359" width="11.28515625" style="1064" customWidth="1"/>
    <col min="4360" max="4360" width="15.140625" style="1064" customWidth="1"/>
    <col min="4361" max="4361" width="14.42578125" style="1064" customWidth="1"/>
    <col min="4362" max="4608" width="9.140625" style="1064"/>
    <col min="4609" max="4609" width="5.5703125" style="1064" customWidth="1"/>
    <col min="4610" max="4610" width="36.140625" style="1064" customWidth="1"/>
    <col min="4611" max="4611" width="12.7109375" style="1064" customWidth="1"/>
    <col min="4612" max="4612" width="14.85546875" style="1064" customWidth="1"/>
    <col min="4613" max="4613" width="14.42578125" style="1064" customWidth="1"/>
    <col min="4614" max="4614" width="16.42578125" style="1064" customWidth="1"/>
    <col min="4615" max="4615" width="11.28515625" style="1064" customWidth="1"/>
    <col min="4616" max="4616" width="15.140625" style="1064" customWidth="1"/>
    <col min="4617" max="4617" width="14.42578125" style="1064" customWidth="1"/>
    <col min="4618" max="4864" width="9.140625" style="1064"/>
    <col min="4865" max="4865" width="5.5703125" style="1064" customWidth="1"/>
    <col min="4866" max="4866" width="36.140625" style="1064" customWidth="1"/>
    <col min="4867" max="4867" width="12.7109375" style="1064" customWidth="1"/>
    <col min="4868" max="4868" width="14.85546875" style="1064" customWidth="1"/>
    <col min="4869" max="4869" width="14.42578125" style="1064" customWidth="1"/>
    <col min="4870" max="4870" width="16.42578125" style="1064" customWidth="1"/>
    <col min="4871" max="4871" width="11.28515625" style="1064" customWidth="1"/>
    <col min="4872" max="4872" width="15.140625" style="1064" customWidth="1"/>
    <col min="4873" max="4873" width="14.42578125" style="1064" customWidth="1"/>
    <col min="4874" max="5120" width="9.140625" style="1064"/>
    <col min="5121" max="5121" width="5.5703125" style="1064" customWidth="1"/>
    <col min="5122" max="5122" width="36.140625" style="1064" customWidth="1"/>
    <col min="5123" max="5123" width="12.7109375" style="1064" customWidth="1"/>
    <col min="5124" max="5124" width="14.85546875" style="1064" customWidth="1"/>
    <col min="5125" max="5125" width="14.42578125" style="1064" customWidth="1"/>
    <col min="5126" max="5126" width="16.42578125" style="1064" customWidth="1"/>
    <col min="5127" max="5127" width="11.28515625" style="1064" customWidth="1"/>
    <col min="5128" max="5128" width="15.140625" style="1064" customWidth="1"/>
    <col min="5129" max="5129" width="14.42578125" style="1064" customWidth="1"/>
    <col min="5130" max="5376" width="9.140625" style="1064"/>
    <col min="5377" max="5377" width="5.5703125" style="1064" customWidth="1"/>
    <col min="5378" max="5378" width="36.140625" style="1064" customWidth="1"/>
    <col min="5379" max="5379" width="12.7109375" style="1064" customWidth="1"/>
    <col min="5380" max="5380" width="14.85546875" style="1064" customWidth="1"/>
    <col min="5381" max="5381" width="14.42578125" style="1064" customWidth="1"/>
    <col min="5382" max="5382" width="16.42578125" style="1064" customWidth="1"/>
    <col min="5383" max="5383" width="11.28515625" style="1064" customWidth="1"/>
    <col min="5384" max="5384" width="15.140625" style="1064" customWidth="1"/>
    <col min="5385" max="5385" width="14.42578125" style="1064" customWidth="1"/>
    <col min="5386" max="5632" width="9.140625" style="1064"/>
    <col min="5633" max="5633" width="5.5703125" style="1064" customWidth="1"/>
    <col min="5634" max="5634" width="36.140625" style="1064" customWidth="1"/>
    <col min="5635" max="5635" width="12.7109375" style="1064" customWidth="1"/>
    <col min="5636" max="5636" width="14.85546875" style="1064" customWidth="1"/>
    <col min="5637" max="5637" width="14.42578125" style="1064" customWidth="1"/>
    <col min="5638" max="5638" width="16.42578125" style="1064" customWidth="1"/>
    <col min="5639" max="5639" width="11.28515625" style="1064" customWidth="1"/>
    <col min="5640" max="5640" width="15.140625" style="1064" customWidth="1"/>
    <col min="5641" max="5641" width="14.42578125" style="1064" customWidth="1"/>
    <col min="5642" max="5888" width="9.140625" style="1064"/>
    <col min="5889" max="5889" width="5.5703125" style="1064" customWidth="1"/>
    <col min="5890" max="5890" width="36.140625" style="1064" customWidth="1"/>
    <col min="5891" max="5891" width="12.7109375" style="1064" customWidth="1"/>
    <col min="5892" max="5892" width="14.85546875" style="1064" customWidth="1"/>
    <col min="5893" max="5893" width="14.42578125" style="1064" customWidth="1"/>
    <col min="5894" max="5894" width="16.42578125" style="1064" customWidth="1"/>
    <col min="5895" max="5895" width="11.28515625" style="1064" customWidth="1"/>
    <col min="5896" max="5896" width="15.140625" style="1064" customWidth="1"/>
    <col min="5897" max="5897" width="14.42578125" style="1064" customWidth="1"/>
    <col min="5898" max="6144" width="9.140625" style="1064"/>
    <col min="6145" max="6145" width="5.5703125" style="1064" customWidth="1"/>
    <col min="6146" max="6146" width="36.140625" style="1064" customWidth="1"/>
    <col min="6147" max="6147" width="12.7109375" style="1064" customWidth="1"/>
    <col min="6148" max="6148" width="14.85546875" style="1064" customWidth="1"/>
    <col min="6149" max="6149" width="14.42578125" style="1064" customWidth="1"/>
    <col min="6150" max="6150" width="16.42578125" style="1064" customWidth="1"/>
    <col min="6151" max="6151" width="11.28515625" style="1064" customWidth="1"/>
    <col min="6152" max="6152" width="15.140625" style="1064" customWidth="1"/>
    <col min="6153" max="6153" width="14.42578125" style="1064" customWidth="1"/>
    <col min="6154" max="6400" width="9.140625" style="1064"/>
    <col min="6401" max="6401" width="5.5703125" style="1064" customWidth="1"/>
    <col min="6402" max="6402" width="36.140625" style="1064" customWidth="1"/>
    <col min="6403" max="6403" width="12.7109375" style="1064" customWidth="1"/>
    <col min="6404" max="6404" width="14.85546875" style="1064" customWidth="1"/>
    <col min="6405" max="6405" width="14.42578125" style="1064" customWidth="1"/>
    <col min="6406" max="6406" width="16.42578125" style="1064" customWidth="1"/>
    <col min="6407" max="6407" width="11.28515625" style="1064" customWidth="1"/>
    <col min="6408" max="6408" width="15.140625" style="1064" customWidth="1"/>
    <col min="6409" max="6409" width="14.42578125" style="1064" customWidth="1"/>
    <col min="6410" max="6656" width="9.140625" style="1064"/>
    <col min="6657" max="6657" width="5.5703125" style="1064" customWidth="1"/>
    <col min="6658" max="6658" width="36.140625" style="1064" customWidth="1"/>
    <col min="6659" max="6659" width="12.7109375" style="1064" customWidth="1"/>
    <col min="6660" max="6660" width="14.85546875" style="1064" customWidth="1"/>
    <col min="6661" max="6661" width="14.42578125" style="1064" customWidth="1"/>
    <col min="6662" max="6662" width="16.42578125" style="1064" customWidth="1"/>
    <col min="6663" max="6663" width="11.28515625" style="1064" customWidth="1"/>
    <col min="6664" max="6664" width="15.140625" style="1064" customWidth="1"/>
    <col min="6665" max="6665" width="14.42578125" style="1064" customWidth="1"/>
    <col min="6666" max="6912" width="9.140625" style="1064"/>
    <col min="6913" max="6913" width="5.5703125" style="1064" customWidth="1"/>
    <col min="6914" max="6914" width="36.140625" style="1064" customWidth="1"/>
    <col min="6915" max="6915" width="12.7109375" style="1064" customWidth="1"/>
    <col min="6916" max="6916" width="14.85546875" style="1064" customWidth="1"/>
    <col min="6917" max="6917" width="14.42578125" style="1064" customWidth="1"/>
    <col min="6918" max="6918" width="16.42578125" style="1064" customWidth="1"/>
    <col min="6919" max="6919" width="11.28515625" style="1064" customWidth="1"/>
    <col min="6920" max="6920" width="15.140625" style="1064" customWidth="1"/>
    <col min="6921" max="6921" width="14.42578125" style="1064" customWidth="1"/>
    <col min="6922" max="7168" width="9.140625" style="1064"/>
    <col min="7169" max="7169" width="5.5703125" style="1064" customWidth="1"/>
    <col min="7170" max="7170" width="36.140625" style="1064" customWidth="1"/>
    <col min="7171" max="7171" width="12.7109375" style="1064" customWidth="1"/>
    <col min="7172" max="7172" width="14.85546875" style="1064" customWidth="1"/>
    <col min="7173" max="7173" width="14.42578125" style="1064" customWidth="1"/>
    <col min="7174" max="7174" width="16.42578125" style="1064" customWidth="1"/>
    <col min="7175" max="7175" width="11.28515625" style="1064" customWidth="1"/>
    <col min="7176" max="7176" width="15.140625" style="1064" customWidth="1"/>
    <col min="7177" max="7177" width="14.42578125" style="1064" customWidth="1"/>
    <col min="7178" max="7424" width="9.140625" style="1064"/>
    <col min="7425" max="7425" width="5.5703125" style="1064" customWidth="1"/>
    <col min="7426" max="7426" width="36.140625" style="1064" customWidth="1"/>
    <col min="7427" max="7427" width="12.7109375" style="1064" customWidth="1"/>
    <col min="7428" max="7428" width="14.85546875" style="1064" customWidth="1"/>
    <col min="7429" max="7429" width="14.42578125" style="1064" customWidth="1"/>
    <col min="7430" max="7430" width="16.42578125" style="1064" customWidth="1"/>
    <col min="7431" max="7431" width="11.28515625" style="1064" customWidth="1"/>
    <col min="7432" max="7432" width="15.140625" style="1064" customWidth="1"/>
    <col min="7433" max="7433" width="14.42578125" style="1064" customWidth="1"/>
    <col min="7434" max="7680" width="9.140625" style="1064"/>
    <col min="7681" max="7681" width="5.5703125" style="1064" customWidth="1"/>
    <col min="7682" max="7682" width="36.140625" style="1064" customWidth="1"/>
    <col min="7683" max="7683" width="12.7109375" style="1064" customWidth="1"/>
    <col min="7684" max="7684" width="14.85546875" style="1064" customWidth="1"/>
    <col min="7685" max="7685" width="14.42578125" style="1064" customWidth="1"/>
    <col min="7686" max="7686" width="16.42578125" style="1064" customWidth="1"/>
    <col min="7687" max="7687" width="11.28515625" style="1064" customWidth="1"/>
    <col min="7688" max="7688" width="15.140625" style="1064" customWidth="1"/>
    <col min="7689" max="7689" width="14.42578125" style="1064" customWidth="1"/>
    <col min="7690" max="7936" width="9.140625" style="1064"/>
    <col min="7937" max="7937" width="5.5703125" style="1064" customWidth="1"/>
    <col min="7938" max="7938" width="36.140625" style="1064" customWidth="1"/>
    <col min="7939" max="7939" width="12.7109375" style="1064" customWidth="1"/>
    <col min="7940" max="7940" width="14.85546875" style="1064" customWidth="1"/>
    <col min="7941" max="7941" width="14.42578125" style="1064" customWidth="1"/>
    <col min="7942" max="7942" width="16.42578125" style="1064" customWidth="1"/>
    <col min="7943" max="7943" width="11.28515625" style="1064" customWidth="1"/>
    <col min="7944" max="7944" width="15.140625" style="1064" customWidth="1"/>
    <col min="7945" max="7945" width="14.42578125" style="1064" customWidth="1"/>
    <col min="7946" max="8192" width="9.140625" style="1064"/>
    <col min="8193" max="8193" width="5.5703125" style="1064" customWidth="1"/>
    <col min="8194" max="8194" width="36.140625" style="1064" customWidth="1"/>
    <col min="8195" max="8195" width="12.7109375" style="1064" customWidth="1"/>
    <col min="8196" max="8196" width="14.85546875" style="1064" customWidth="1"/>
    <col min="8197" max="8197" width="14.42578125" style="1064" customWidth="1"/>
    <col min="8198" max="8198" width="16.42578125" style="1064" customWidth="1"/>
    <col min="8199" max="8199" width="11.28515625" style="1064" customWidth="1"/>
    <col min="8200" max="8200" width="15.140625" style="1064" customWidth="1"/>
    <col min="8201" max="8201" width="14.42578125" style="1064" customWidth="1"/>
    <col min="8202" max="8448" width="9.140625" style="1064"/>
    <col min="8449" max="8449" width="5.5703125" style="1064" customWidth="1"/>
    <col min="8450" max="8450" width="36.140625" style="1064" customWidth="1"/>
    <col min="8451" max="8451" width="12.7109375" style="1064" customWidth="1"/>
    <col min="8452" max="8452" width="14.85546875" style="1064" customWidth="1"/>
    <col min="8453" max="8453" width="14.42578125" style="1064" customWidth="1"/>
    <col min="8454" max="8454" width="16.42578125" style="1064" customWidth="1"/>
    <col min="8455" max="8455" width="11.28515625" style="1064" customWidth="1"/>
    <col min="8456" max="8456" width="15.140625" style="1064" customWidth="1"/>
    <col min="8457" max="8457" width="14.42578125" style="1064" customWidth="1"/>
    <col min="8458" max="8704" width="9.140625" style="1064"/>
    <col min="8705" max="8705" width="5.5703125" style="1064" customWidth="1"/>
    <col min="8706" max="8706" width="36.140625" style="1064" customWidth="1"/>
    <col min="8707" max="8707" width="12.7109375" style="1064" customWidth="1"/>
    <col min="8708" max="8708" width="14.85546875" style="1064" customWidth="1"/>
    <col min="8709" max="8709" width="14.42578125" style="1064" customWidth="1"/>
    <col min="8710" max="8710" width="16.42578125" style="1064" customWidth="1"/>
    <col min="8711" max="8711" width="11.28515625" style="1064" customWidth="1"/>
    <col min="8712" max="8712" width="15.140625" style="1064" customWidth="1"/>
    <col min="8713" max="8713" width="14.42578125" style="1064" customWidth="1"/>
    <col min="8714" max="8960" width="9.140625" style="1064"/>
    <col min="8961" max="8961" width="5.5703125" style="1064" customWidth="1"/>
    <col min="8962" max="8962" width="36.140625" style="1064" customWidth="1"/>
    <col min="8963" max="8963" width="12.7109375" style="1064" customWidth="1"/>
    <col min="8964" max="8964" width="14.85546875" style="1064" customWidth="1"/>
    <col min="8965" max="8965" width="14.42578125" style="1064" customWidth="1"/>
    <col min="8966" max="8966" width="16.42578125" style="1064" customWidth="1"/>
    <col min="8967" max="8967" width="11.28515625" style="1064" customWidth="1"/>
    <col min="8968" max="8968" width="15.140625" style="1064" customWidth="1"/>
    <col min="8969" max="8969" width="14.42578125" style="1064" customWidth="1"/>
    <col min="8970" max="9216" width="9.140625" style="1064"/>
    <col min="9217" max="9217" width="5.5703125" style="1064" customWidth="1"/>
    <col min="9218" max="9218" width="36.140625" style="1064" customWidth="1"/>
    <col min="9219" max="9219" width="12.7109375" style="1064" customWidth="1"/>
    <col min="9220" max="9220" width="14.85546875" style="1064" customWidth="1"/>
    <col min="9221" max="9221" width="14.42578125" style="1064" customWidth="1"/>
    <col min="9222" max="9222" width="16.42578125" style="1064" customWidth="1"/>
    <col min="9223" max="9223" width="11.28515625" style="1064" customWidth="1"/>
    <col min="9224" max="9224" width="15.140625" style="1064" customWidth="1"/>
    <col min="9225" max="9225" width="14.42578125" style="1064" customWidth="1"/>
    <col min="9226" max="9472" width="9.140625" style="1064"/>
    <col min="9473" max="9473" width="5.5703125" style="1064" customWidth="1"/>
    <col min="9474" max="9474" width="36.140625" style="1064" customWidth="1"/>
    <col min="9475" max="9475" width="12.7109375" style="1064" customWidth="1"/>
    <col min="9476" max="9476" width="14.85546875" style="1064" customWidth="1"/>
    <col min="9477" max="9477" width="14.42578125" style="1064" customWidth="1"/>
    <col min="9478" max="9478" width="16.42578125" style="1064" customWidth="1"/>
    <col min="9479" max="9479" width="11.28515625" style="1064" customWidth="1"/>
    <col min="9480" max="9480" width="15.140625" style="1064" customWidth="1"/>
    <col min="9481" max="9481" width="14.42578125" style="1064" customWidth="1"/>
    <col min="9482" max="9728" width="9.140625" style="1064"/>
    <col min="9729" max="9729" width="5.5703125" style="1064" customWidth="1"/>
    <col min="9730" max="9730" width="36.140625" style="1064" customWidth="1"/>
    <col min="9731" max="9731" width="12.7109375" style="1064" customWidth="1"/>
    <col min="9732" max="9732" width="14.85546875" style="1064" customWidth="1"/>
    <col min="9733" max="9733" width="14.42578125" style="1064" customWidth="1"/>
    <col min="9734" max="9734" width="16.42578125" style="1064" customWidth="1"/>
    <col min="9735" max="9735" width="11.28515625" style="1064" customWidth="1"/>
    <col min="9736" max="9736" width="15.140625" style="1064" customWidth="1"/>
    <col min="9737" max="9737" width="14.42578125" style="1064" customWidth="1"/>
    <col min="9738" max="9984" width="9.140625" style="1064"/>
    <col min="9985" max="9985" width="5.5703125" style="1064" customWidth="1"/>
    <col min="9986" max="9986" width="36.140625" style="1064" customWidth="1"/>
    <col min="9987" max="9987" width="12.7109375" style="1064" customWidth="1"/>
    <col min="9988" max="9988" width="14.85546875" style="1064" customWidth="1"/>
    <col min="9989" max="9989" width="14.42578125" style="1064" customWidth="1"/>
    <col min="9990" max="9990" width="16.42578125" style="1064" customWidth="1"/>
    <col min="9991" max="9991" width="11.28515625" style="1064" customWidth="1"/>
    <col min="9992" max="9992" width="15.140625" style="1064" customWidth="1"/>
    <col min="9993" max="9993" width="14.42578125" style="1064" customWidth="1"/>
    <col min="9994" max="10240" width="9.140625" style="1064"/>
    <col min="10241" max="10241" width="5.5703125" style="1064" customWidth="1"/>
    <col min="10242" max="10242" width="36.140625" style="1064" customWidth="1"/>
    <col min="10243" max="10243" width="12.7109375" style="1064" customWidth="1"/>
    <col min="10244" max="10244" width="14.85546875" style="1064" customWidth="1"/>
    <col min="10245" max="10245" width="14.42578125" style="1064" customWidth="1"/>
    <col min="10246" max="10246" width="16.42578125" style="1064" customWidth="1"/>
    <col min="10247" max="10247" width="11.28515625" style="1064" customWidth="1"/>
    <col min="10248" max="10248" width="15.140625" style="1064" customWidth="1"/>
    <col min="10249" max="10249" width="14.42578125" style="1064" customWidth="1"/>
    <col min="10250" max="10496" width="9.140625" style="1064"/>
    <col min="10497" max="10497" width="5.5703125" style="1064" customWidth="1"/>
    <col min="10498" max="10498" width="36.140625" style="1064" customWidth="1"/>
    <col min="10499" max="10499" width="12.7109375" style="1064" customWidth="1"/>
    <col min="10500" max="10500" width="14.85546875" style="1064" customWidth="1"/>
    <col min="10501" max="10501" width="14.42578125" style="1064" customWidth="1"/>
    <col min="10502" max="10502" width="16.42578125" style="1064" customWidth="1"/>
    <col min="10503" max="10503" width="11.28515625" style="1064" customWidth="1"/>
    <col min="10504" max="10504" width="15.140625" style="1064" customWidth="1"/>
    <col min="10505" max="10505" width="14.42578125" style="1064" customWidth="1"/>
    <col min="10506" max="10752" width="9.140625" style="1064"/>
    <col min="10753" max="10753" width="5.5703125" style="1064" customWidth="1"/>
    <col min="10754" max="10754" width="36.140625" style="1064" customWidth="1"/>
    <col min="10755" max="10755" width="12.7109375" style="1064" customWidth="1"/>
    <col min="10756" max="10756" width="14.85546875" style="1064" customWidth="1"/>
    <col min="10757" max="10757" width="14.42578125" style="1064" customWidth="1"/>
    <col min="10758" max="10758" width="16.42578125" style="1064" customWidth="1"/>
    <col min="10759" max="10759" width="11.28515625" style="1064" customWidth="1"/>
    <col min="10760" max="10760" width="15.140625" style="1064" customWidth="1"/>
    <col min="10761" max="10761" width="14.42578125" style="1064" customWidth="1"/>
    <col min="10762" max="11008" width="9.140625" style="1064"/>
    <col min="11009" max="11009" width="5.5703125" style="1064" customWidth="1"/>
    <col min="11010" max="11010" width="36.140625" style="1064" customWidth="1"/>
    <col min="11011" max="11011" width="12.7109375" style="1064" customWidth="1"/>
    <col min="11012" max="11012" width="14.85546875" style="1064" customWidth="1"/>
    <col min="11013" max="11013" width="14.42578125" style="1064" customWidth="1"/>
    <col min="11014" max="11014" width="16.42578125" style="1064" customWidth="1"/>
    <col min="11015" max="11015" width="11.28515625" style="1064" customWidth="1"/>
    <col min="11016" max="11016" width="15.140625" style="1064" customWidth="1"/>
    <col min="11017" max="11017" width="14.42578125" style="1064" customWidth="1"/>
    <col min="11018" max="11264" width="9.140625" style="1064"/>
    <col min="11265" max="11265" width="5.5703125" style="1064" customWidth="1"/>
    <col min="11266" max="11266" width="36.140625" style="1064" customWidth="1"/>
    <col min="11267" max="11267" width="12.7109375" style="1064" customWidth="1"/>
    <col min="11268" max="11268" width="14.85546875" style="1064" customWidth="1"/>
    <col min="11269" max="11269" width="14.42578125" style="1064" customWidth="1"/>
    <col min="11270" max="11270" width="16.42578125" style="1064" customWidth="1"/>
    <col min="11271" max="11271" width="11.28515625" style="1064" customWidth="1"/>
    <col min="11272" max="11272" width="15.140625" style="1064" customWidth="1"/>
    <col min="11273" max="11273" width="14.42578125" style="1064" customWidth="1"/>
    <col min="11274" max="11520" width="9.140625" style="1064"/>
    <col min="11521" max="11521" width="5.5703125" style="1064" customWidth="1"/>
    <col min="11522" max="11522" width="36.140625" style="1064" customWidth="1"/>
    <col min="11523" max="11523" width="12.7109375" style="1064" customWidth="1"/>
    <col min="11524" max="11524" width="14.85546875" style="1064" customWidth="1"/>
    <col min="11525" max="11525" width="14.42578125" style="1064" customWidth="1"/>
    <col min="11526" max="11526" width="16.42578125" style="1064" customWidth="1"/>
    <col min="11527" max="11527" width="11.28515625" style="1064" customWidth="1"/>
    <col min="11528" max="11528" width="15.140625" style="1064" customWidth="1"/>
    <col min="11529" max="11529" width="14.42578125" style="1064" customWidth="1"/>
    <col min="11530" max="11776" width="9.140625" style="1064"/>
    <col min="11777" max="11777" width="5.5703125" style="1064" customWidth="1"/>
    <col min="11778" max="11778" width="36.140625" style="1064" customWidth="1"/>
    <col min="11779" max="11779" width="12.7109375" style="1064" customWidth="1"/>
    <col min="11780" max="11780" width="14.85546875" style="1064" customWidth="1"/>
    <col min="11781" max="11781" width="14.42578125" style="1064" customWidth="1"/>
    <col min="11782" max="11782" width="16.42578125" style="1064" customWidth="1"/>
    <col min="11783" max="11783" width="11.28515625" style="1064" customWidth="1"/>
    <col min="11784" max="11784" width="15.140625" style="1064" customWidth="1"/>
    <col min="11785" max="11785" width="14.42578125" style="1064" customWidth="1"/>
    <col min="11786" max="12032" width="9.140625" style="1064"/>
    <col min="12033" max="12033" width="5.5703125" style="1064" customWidth="1"/>
    <col min="12034" max="12034" width="36.140625" style="1064" customWidth="1"/>
    <col min="12035" max="12035" width="12.7109375" style="1064" customWidth="1"/>
    <col min="12036" max="12036" width="14.85546875" style="1064" customWidth="1"/>
    <col min="12037" max="12037" width="14.42578125" style="1064" customWidth="1"/>
    <col min="12038" max="12038" width="16.42578125" style="1064" customWidth="1"/>
    <col min="12039" max="12039" width="11.28515625" style="1064" customWidth="1"/>
    <col min="12040" max="12040" width="15.140625" style="1064" customWidth="1"/>
    <col min="12041" max="12041" width="14.42578125" style="1064" customWidth="1"/>
    <col min="12042" max="12288" width="9.140625" style="1064"/>
    <col min="12289" max="12289" width="5.5703125" style="1064" customWidth="1"/>
    <col min="12290" max="12290" width="36.140625" style="1064" customWidth="1"/>
    <col min="12291" max="12291" width="12.7109375" style="1064" customWidth="1"/>
    <col min="12292" max="12292" width="14.85546875" style="1064" customWidth="1"/>
    <col min="12293" max="12293" width="14.42578125" style="1064" customWidth="1"/>
    <col min="12294" max="12294" width="16.42578125" style="1064" customWidth="1"/>
    <col min="12295" max="12295" width="11.28515625" style="1064" customWidth="1"/>
    <col min="12296" max="12296" width="15.140625" style="1064" customWidth="1"/>
    <col min="12297" max="12297" width="14.42578125" style="1064" customWidth="1"/>
    <col min="12298" max="12544" width="9.140625" style="1064"/>
    <col min="12545" max="12545" width="5.5703125" style="1064" customWidth="1"/>
    <col min="12546" max="12546" width="36.140625" style="1064" customWidth="1"/>
    <col min="12547" max="12547" width="12.7109375" style="1064" customWidth="1"/>
    <col min="12548" max="12548" width="14.85546875" style="1064" customWidth="1"/>
    <col min="12549" max="12549" width="14.42578125" style="1064" customWidth="1"/>
    <col min="12550" max="12550" width="16.42578125" style="1064" customWidth="1"/>
    <col min="12551" max="12551" width="11.28515625" style="1064" customWidth="1"/>
    <col min="12552" max="12552" width="15.140625" style="1064" customWidth="1"/>
    <col min="12553" max="12553" width="14.42578125" style="1064" customWidth="1"/>
    <col min="12554" max="12800" width="9.140625" style="1064"/>
    <col min="12801" max="12801" width="5.5703125" style="1064" customWidth="1"/>
    <col min="12802" max="12802" width="36.140625" style="1064" customWidth="1"/>
    <col min="12803" max="12803" width="12.7109375" style="1064" customWidth="1"/>
    <col min="12804" max="12804" width="14.85546875" style="1064" customWidth="1"/>
    <col min="12805" max="12805" width="14.42578125" style="1064" customWidth="1"/>
    <col min="12806" max="12806" width="16.42578125" style="1064" customWidth="1"/>
    <col min="12807" max="12807" width="11.28515625" style="1064" customWidth="1"/>
    <col min="12808" max="12808" width="15.140625" style="1064" customWidth="1"/>
    <col min="12809" max="12809" width="14.42578125" style="1064" customWidth="1"/>
    <col min="12810" max="13056" width="9.140625" style="1064"/>
    <col min="13057" max="13057" width="5.5703125" style="1064" customWidth="1"/>
    <col min="13058" max="13058" width="36.140625" style="1064" customWidth="1"/>
    <col min="13059" max="13059" width="12.7109375" style="1064" customWidth="1"/>
    <col min="13060" max="13060" width="14.85546875" style="1064" customWidth="1"/>
    <col min="13061" max="13061" width="14.42578125" style="1064" customWidth="1"/>
    <col min="13062" max="13062" width="16.42578125" style="1064" customWidth="1"/>
    <col min="13063" max="13063" width="11.28515625" style="1064" customWidth="1"/>
    <col min="13064" max="13064" width="15.140625" style="1064" customWidth="1"/>
    <col min="13065" max="13065" width="14.42578125" style="1064" customWidth="1"/>
    <col min="13066" max="13312" width="9.140625" style="1064"/>
    <col min="13313" max="13313" width="5.5703125" style="1064" customWidth="1"/>
    <col min="13314" max="13314" width="36.140625" style="1064" customWidth="1"/>
    <col min="13315" max="13315" width="12.7109375" style="1064" customWidth="1"/>
    <col min="13316" max="13316" width="14.85546875" style="1064" customWidth="1"/>
    <col min="13317" max="13317" width="14.42578125" style="1064" customWidth="1"/>
    <col min="13318" max="13318" width="16.42578125" style="1064" customWidth="1"/>
    <col min="13319" max="13319" width="11.28515625" style="1064" customWidth="1"/>
    <col min="13320" max="13320" width="15.140625" style="1064" customWidth="1"/>
    <col min="13321" max="13321" width="14.42578125" style="1064" customWidth="1"/>
    <col min="13322" max="13568" width="9.140625" style="1064"/>
    <col min="13569" max="13569" width="5.5703125" style="1064" customWidth="1"/>
    <col min="13570" max="13570" width="36.140625" style="1064" customWidth="1"/>
    <col min="13571" max="13571" width="12.7109375" style="1064" customWidth="1"/>
    <col min="13572" max="13572" width="14.85546875" style="1064" customWidth="1"/>
    <col min="13573" max="13573" width="14.42578125" style="1064" customWidth="1"/>
    <col min="13574" max="13574" width="16.42578125" style="1064" customWidth="1"/>
    <col min="13575" max="13575" width="11.28515625" style="1064" customWidth="1"/>
    <col min="13576" max="13576" width="15.140625" style="1064" customWidth="1"/>
    <col min="13577" max="13577" width="14.42578125" style="1064" customWidth="1"/>
    <col min="13578" max="13824" width="9.140625" style="1064"/>
    <col min="13825" max="13825" width="5.5703125" style="1064" customWidth="1"/>
    <col min="13826" max="13826" width="36.140625" style="1064" customWidth="1"/>
    <col min="13827" max="13827" width="12.7109375" style="1064" customWidth="1"/>
    <col min="13828" max="13828" width="14.85546875" style="1064" customWidth="1"/>
    <col min="13829" max="13829" width="14.42578125" style="1064" customWidth="1"/>
    <col min="13830" max="13830" width="16.42578125" style="1064" customWidth="1"/>
    <col min="13831" max="13831" width="11.28515625" style="1064" customWidth="1"/>
    <col min="13832" max="13832" width="15.140625" style="1064" customWidth="1"/>
    <col min="13833" max="13833" width="14.42578125" style="1064" customWidth="1"/>
    <col min="13834" max="14080" width="9.140625" style="1064"/>
    <col min="14081" max="14081" width="5.5703125" style="1064" customWidth="1"/>
    <col min="14082" max="14082" width="36.140625" style="1064" customWidth="1"/>
    <col min="14083" max="14083" width="12.7109375" style="1064" customWidth="1"/>
    <col min="14084" max="14084" width="14.85546875" style="1064" customWidth="1"/>
    <col min="14085" max="14085" width="14.42578125" style="1064" customWidth="1"/>
    <col min="14086" max="14086" width="16.42578125" style="1064" customWidth="1"/>
    <col min="14087" max="14087" width="11.28515625" style="1064" customWidth="1"/>
    <col min="14088" max="14088" width="15.140625" style="1064" customWidth="1"/>
    <col min="14089" max="14089" width="14.42578125" style="1064" customWidth="1"/>
    <col min="14090" max="14336" width="9.140625" style="1064"/>
    <col min="14337" max="14337" width="5.5703125" style="1064" customWidth="1"/>
    <col min="14338" max="14338" width="36.140625" style="1064" customWidth="1"/>
    <col min="14339" max="14339" width="12.7109375" style="1064" customWidth="1"/>
    <col min="14340" max="14340" width="14.85546875" style="1064" customWidth="1"/>
    <col min="14341" max="14341" width="14.42578125" style="1064" customWidth="1"/>
    <col min="14342" max="14342" width="16.42578125" style="1064" customWidth="1"/>
    <col min="14343" max="14343" width="11.28515625" style="1064" customWidth="1"/>
    <col min="14344" max="14344" width="15.140625" style="1064" customWidth="1"/>
    <col min="14345" max="14345" width="14.42578125" style="1064" customWidth="1"/>
    <col min="14346" max="14592" width="9.140625" style="1064"/>
    <col min="14593" max="14593" width="5.5703125" style="1064" customWidth="1"/>
    <col min="14594" max="14594" width="36.140625" style="1064" customWidth="1"/>
    <col min="14595" max="14595" width="12.7109375" style="1064" customWidth="1"/>
    <col min="14596" max="14596" width="14.85546875" style="1064" customWidth="1"/>
    <col min="14597" max="14597" width="14.42578125" style="1064" customWidth="1"/>
    <col min="14598" max="14598" width="16.42578125" style="1064" customWidth="1"/>
    <col min="14599" max="14599" width="11.28515625" style="1064" customWidth="1"/>
    <col min="14600" max="14600" width="15.140625" style="1064" customWidth="1"/>
    <col min="14601" max="14601" width="14.42578125" style="1064" customWidth="1"/>
    <col min="14602" max="14848" width="9.140625" style="1064"/>
    <col min="14849" max="14849" width="5.5703125" style="1064" customWidth="1"/>
    <col min="14850" max="14850" width="36.140625" style="1064" customWidth="1"/>
    <col min="14851" max="14851" width="12.7109375" style="1064" customWidth="1"/>
    <col min="14852" max="14852" width="14.85546875" style="1064" customWidth="1"/>
    <col min="14853" max="14853" width="14.42578125" style="1064" customWidth="1"/>
    <col min="14854" max="14854" width="16.42578125" style="1064" customWidth="1"/>
    <col min="14855" max="14855" width="11.28515625" style="1064" customWidth="1"/>
    <col min="14856" max="14856" width="15.140625" style="1064" customWidth="1"/>
    <col min="14857" max="14857" width="14.42578125" style="1064" customWidth="1"/>
    <col min="14858" max="15104" width="9.140625" style="1064"/>
    <col min="15105" max="15105" width="5.5703125" style="1064" customWidth="1"/>
    <col min="15106" max="15106" width="36.140625" style="1064" customWidth="1"/>
    <col min="15107" max="15107" width="12.7109375" style="1064" customWidth="1"/>
    <col min="15108" max="15108" width="14.85546875" style="1064" customWidth="1"/>
    <col min="15109" max="15109" width="14.42578125" style="1064" customWidth="1"/>
    <col min="15110" max="15110" width="16.42578125" style="1064" customWidth="1"/>
    <col min="15111" max="15111" width="11.28515625" style="1064" customWidth="1"/>
    <col min="15112" max="15112" width="15.140625" style="1064" customWidth="1"/>
    <col min="15113" max="15113" width="14.42578125" style="1064" customWidth="1"/>
    <col min="15114" max="15360" width="9.140625" style="1064"/>
    <col min="15361" max="15361" width="5.5703125" style="1064" customWidth="1"/>
    <col min="15362" max="15362" width="36.140625" style="1064" customWidth="1"/>
    <col min="15363" max="15363" width="12.7109375" style="1064" customWidth="1"/>
    <col min="15364" max="15364" width="14.85546875" style="1064" customWidth="1"/>
    <col min="15365" max="15365" width="14.42578125" style="1064" customWidth="1"/>
    <col min="15366" max="15366" width="16.42578125" style="1064" customWidth="1"/>
    <col min="15367" max="15367" width="11.28515625" style="1064" customWidth="1"/>
    <col min="15368" max="15368" width="15.140625" style="1064" customWidth="1"/>
    <col min="15369" max="15369" width="14.42578125" style="1064" customWidth="1"/>
    <col min="15370" max="15616" width="9.140625" style="1064"/>
    <col min="15617" max="15617" width="5.5703125" style="1064" customWidth="1"/>
    <col min="15618" max="15618" width="36.140625" style="1064" customWidth="1"/>
    <col min="15619" max="15619" width="12.7109375" style="1064" customWidth="1"/>
    <col min="15620" max="15620" width="14.85546875" style="1064" customWidth="1"/>
    <col min="15621" max="15621" width="14.42578125" style="1064" customWidth="1"/>
    <col min="15622" max="15622" width="16.42578125" style="1064" customWidth="1"/>
    <col min="15623" max="15623" width="11.28515625" style="1064" customWidth="1"/>
    <col min="15624" max="15624" width="15.140625" style="1064" customWidth="1"/>
    <col min="15625" max="15625" width="14.42578125" style="1064" customWidth="1"/>
    <col min="15626" max="15872" width="9.140625" style="1064"/>
    <col min="15873" max="15873" width="5.5703125" style="1064" customWidth="1"/>
    <col min="15874" max="15874" width="36.140625" style="1064" customWidth="1"/>
    <col min="15875" max="15875" width="12.7109375" style="1064" customWidth="1"/>
    <col min="15876" max="15876" width="14.85546875" style="1064" customWidth="1"/>
    <col min="15877" max="15877" width="14.42578125" style="1064" customWidth="1"/>
    <col min="15878" max="15878" width="16.42578125" style="1064" customWidth="1"/>
    <col min="15879" max="15879" width="11.28515625" style="1064" customWidth="1"/>
    <col min="15880" max="15880" width="15.140625" style="1064" customWidth="1"/>
    <col min="15881" max="15881" width="14.42578125" style="1064" customWidth="1"/>
    <col min="15882" max="16128" width="9.140625" style="1064"/>
    <col min="16129" max="16129" width="5.5703125" style="1064" customWidth="1"/>
    <col min="16130" max="16130" width="36.140625" style="1064" customWidth="1"/>
    <col min="16131" max="16131" width="12.7109375" style="1064" customWidth="1"/>
    <col min="16132" max="16132" width="14.85546875" style="1064" customWidth="1"/>
    <col min="16133" max="16133" width="14.42578125" style="1064" customWidth="1"/>
    <col min="16134" max="16134" width="16.42578125" style="1064" customWidth="1"/>
    <col min="16135" max="16135" width="11.28515625" style="1064" customWidth="1"/>
    <col min="16136" max="16136" width="15.140625" style="1064" customWidth="1"/>
    <col min="16137" max="16137" width="14.42578125" style="1064" customWidth="1"/>
    <col min="16138" max="16384" width="9.140625" style="1064"/>
  </cols>
  <sheetData>
    <row r="1" spans="1:10" s="923" customFormat="1" ht="6" customHeight="1"/>
    <row r="2" spans="1:10" s="923" customFormat="1" ht="20.25">
      <c r="A2" s="1588" t="s">
        <v>1066</v>
      </c>
      <c r="B2" s="1588"/>
      <c r="C2" s="1588"/>
      <c r="D2" s="1588"/>
      <c r="E2" s="1588"/>
    </row>
    <row r="3" spans="1:10" s="923" customFormat="1" ht="13.5"/>
    <row r="4" spans="1:10" s="923" customFormat="1" ht="37.5" customHeight="1">
      <c r="A4" s="1589" t="s">
        <v>1067</v>
      </c>
      <c r="B4" s="1589"/>
      <c r="C4" s="1589"/>
      <c r="D4" s="1589"/>
      <c r="E4" s="1589"/>
    </row>
    <row r="5" spans="1:10" s="923" customFormat="1" ht="8.25" customHeight="1">
      <c r="A5" s="1117" t="s">
        <v>1068</v>
      </c>
      <c r="B5" s="1117"/>
      <c r="C5" s="1117"/>
      <c r="D5" s="1117"/>
    </row>
    <row r="6" spans="1:10" s="923" customFormat="1" ht="14.25" thickBot="1">
      <c r="E6" s="927" t="s">
        <v>168</v>
      </c>
    </row>
    <row r="7" spans="1:10" s="923" customFormat="1" ht="30" customHeight="1" thickBot="1">
      <c r="A7" s="1590" t="s">
        <v>1069</v>
      </c>
      <c r="B7" s="1590"/>
      <c r="C7" s="1590" t="s">
        <v>1070</v>
      </c>
      <c r="D7" s="1592" t="s">
        <v>191</v>
      </c>
      <c r="E7" s="1593"/>
    </row>
    <row r="8" spans="1:10" s="923" customFormat="1" ht="29.25" thickBot="1">
      <c r="A8" s="1591"/>
      <c r="B8" s="1591"/>
      <c r="C8" s="1591"/>
      <c r="D8" s="1118" t="s">
        <v>1071</v>
      </c>
      <c r="E8" s="1118" t="s">
        <v>1072</v>
      </c>
    </row>
    <row r="9" spans="1:10" s="923" customFormat="1" ht="14.25" thickBot="1">
      <c r="A9" s="933">
        <v>1</v>
      </c>
      <c r="B9" s="933">
        <v>2</v>
      </c>
      <c r="C9" s="933">
        <v>3</v>
      </c>
      <c r="D9" s="933">
        <v>4</v>
      </c>
      <c r="E9" s="933">
        <v>5</v>
      </c>
    </row>
    <row r="10" spans="1:10" s="923" customFormat="1" ht="35.25" customHeight="1" thickBot="1">
      <c r="A10" s="1119">
        <v>8000</v>
      </c>
      <c r="B10" s="1120" t="s">
        <v>1073</v>
      </c>
      <c r="C10" s="1121">
        <f>D10+E10</f>
        <v>-183079.76810000002</v>
      </c>
      <c r="D10" s="1122">
        <f>-E23</f>
        <v>-5409.3303000000014</v>
      </c>
      <c r="E10" s="937">
        <f>-F23</f>
        <v>-177670.43780000001</v>
      </c>
    </row>
    <row r="11" spans="1:10">
      <c r="J11" s="1123"/>
    </row>
    <row r="12" spans="1:10" hidden="1"/>
    <row r="13" spans="1:10" hidden="1"/>
    <row r="14" spans="1:10" hidden="1"/>
    <row r="15" spans="1:10" ht="18">
      <c r="A15" s="1594" t="s">
        <v>1074</v>
      </c>
      <c r="B15" s="1594"/>
      <c r="C15" s="1594"/>
      <c r="D15" s="1594"/>
      <c r="E15" s="1594"/>
      <c r="F15" s="1594"/>
    </row>
    <row r="16" spans="1:10" ht="9" customHeight="1">
      <c r="B16" s="1124"/>
    </row>
    <row r="17" spans="1:9" ht="34.5" customHeight="1">
      <c r="A17" s="1589" t="s">
        <v>1075</v>
      </c>
      <c r="B17" s="1589"/>
      <c r="C17" s="1589"/>
      <c r="D17" s="1589"/>
      <c r="E17" s="1589"/>
      <c r="F17" s="1589"/>
    </row>
    <row r="18" spans="1:9" ht="14.25" customHeight="1">
      <c r="A18" s="1117" t="s">
        <v>1076</v>
      </c>
      <c r="B18" s="923"/>
      <c r="C18" s="923"/>
      <c r="D18" s="923"/>
      <c r="E18" s="923"/>
      <c r="F18" s="923"/>
    </row>
    <row r="19" spans="1:9" ht="14.25" customHeight="1" thickBot="1">
      <c r="A19" s="923"/>
      <c r="B19" s="923"/>
      <c r="C19" s="923"/>
      <c r="D19" s="923"/>
      <c r="E19" s="927" t="s">
        <v>168</v>
      </c>
      <c r="F19" s="923"/>
    </row>
    <row r="20" spans="1:9" ht="30" customHeight="1" thickBot="1">
      <c r="A20" s="1595" t="s">
        <v>1069</v>
      </c>
      <c r="B20" s="1597" t="s">
        <v>690</v>
      </c>
      <c r="C20" s="1598"/>
      <c r="D20" s="1595" t="s">
        <v>572</v>
      </c>
      <c r="E20" s="1599" t="s">
        <v>191</v>
      </c>
      <c r="F20" s="1600"/>
      <c r="I20" s="1125"/>
    </row>
    <row r="21" spans="1:9" ht="14.25" thickBot="1">
      <c r="A21" s="1596"/>
      <c r="B21" s="1126" t="s">
        <v>691</v>
      </c>
      <c r="C21" s="1127" t="s">
        <v>692</v>
      </c>
      <c r="D21" s="1596"/>
      <c r="E21" s="1128" t="s">
        <v>573</v>
      </c>
      <c r="F21" s="1128" t="s">
        <v>574</v>
      </c>
    </row>
    <row r="22" spans="1:9" ht="14.25" thickBot="1">
      <c r="A22" s="933">
        <v>1</v>
      </c>
      <c r="B22" s="933">
        <v>2</v>
      </c>
      <c r="C22" s="933">
        <v>3</v>
      </c>
      <c r="D22" s="933">
        <v>4</v>
      </c>
      <c r="E22" s="933">
        <v>5</v>
      </c>
      <c r="F22" s="933">
        <v>6</v>
      </c>
    </row>
    <row r="23" spans="1:9" s="1134" customFormat="1" ht="40.5">
      <c r="A23" s="1129">
        <v>8010</v>
      </c>
      <c r="B23" s="1130" t="s">
        <v>1077</v>
      </c>
      <c r="C23" s="1131"/>
      <c r="D23" s="1132">
        <f>E23+F23</f>
        <v>183079.76810000002</v>
      </c>
      <c r="E23" s="1133">
        <f>E25+E80</f>
        <v>5409.3303000000014</v>
      </c>
      <c r="F23" s="1133">
        <f>F25+F80</f>
        <v>177670.43780000001</v>
      </c>
    </row>
    <row r="24" spans="1:9" s="1134" customFormat="1" ht="14.25">
      <c r="A24" s="1135"/>
      <c r="B24" s="1136" t="s">
        <v>191</v>
      </c>
      <c r="C24" s="1137"/>
      <c r="D24" s="1138"/>
      <c r="E24" s="1139"/>
      <c r="F24" s="1140"/>
    </row>
    <row r="25" spans="1:9" ht="40.5">
      <c r="A25" s="1141">
        <v>8100</v>
      </c>
      <c r="B25" s="1142" t="s">
        <v>1078</v>
      </c>
      <c r="C25" s="1143"/>
      <c r="D25" s="1144">
        <f>E25+F25</f>
        <v>183079.76810000002</v>
      </c>
      <c r="E25" s="1145">
        <f>E27+E55</f>
        <v>5409.3303000000014</v>
      </c>
      <c r="F25" s="1145">
        <f>F27+F55</f>
        <v>177670.43780000001</v>
      </c>
    </row>
    <row r="26" spans="1:9" ht="13.5">
      <c r="A26" s="1141"/>
      <c r="B26" s="1146" t="s">
        <v>191</v>
      </c>
      <c r="C26" s="1143"/>
      <c r="D26" s="1147"/>
      <c r="E26" s="1148"/>
      <c r="F26" s="1149"/>
    </row>
    <row r="27" spans="1:9" ht="27">
      <c r="A27" s="1150">
        <v>8110</v>
      </c>
      <c r="B27" s="1151" t="s">
        <v>1079</v>
      </c>
      <c r="C27" s="1143"/>
      <c r="D27" s="1152">
        <f>E27+F27</f>
        <v>0</v>
      </c>
      <c r="E27" s="1148">
        <f>E33</f>
        <v>0</v>
      </c>
      <c r="F27" s="1153">
        <f>F29+F33</f>
        <v>0</v>
      </c>
    </row>
    <row r="28" spans="1:9" ht="13.5">
      <c r="A28" s="1150"/>
      <c r="B28" s="1154" t="s">
        <v>191</v>
      </c>
      <c r="C28" s="1143"/>
      <c r="D28" s="1152"/>
      <c r="E28" s="1148"/>
      <c r="F28" s="1153"/>
    </row>
    <row r="29" spans="1:9" ht="40.5">
      <c r="A29" s="1150">
        <v>8111</v>
      </c>
      <c r="B29" s="1155" t="s">
        <v>1080</v>
      </c>
      <c r="C29" s="1143"/>
      <c r="D29" s="1147">
        <f>F29</f>
        <v>0</v>
      </c>
      <c r="E29" s="1156" t="s">
        <v>1081</v>
      </c>
      <c r="F29" s="1149">
        <f>F31+F32</f>
        <v>0</v>
      </c>
    </row>
    <row r="30" spans="1:9" ht="13.5">
      <c r="A30" s="1150"/>
      <c r="B30" s="1157" t="s">
        <v>822</v>
      </c>
      <c r="C30" s="1143"/>
      <c r="D30" s="1147"/>
      <c r="E30" s="1156"/>
      <c r="F30" s="1149"/>
    </row>
    <row r="31" spans="1:9" ht="13.5">
      <c r="A31" s="1150">
        <v>8112</v>
      </c>
      <c r="B31" s="1158" t="s">
        <v>1082</v>
      </c>
      <c r="C31" s="1159" t="s">
        <v>1083</v>
      </c>
      <c r="D31" s="1147">
        <f>F31</f>
        <v>0</v>
      </c>
      <c r="E31" s="1156" t="s">
        <v>1081</v>
      </c>
      <c r="F31" s="1149"/>
    </row>
    <row r="32" spans="1:9" ht="13.5">
      <c r="A32" s="1150">
        <v>8113</v>
      </c>
      <c r="B32" s="1158" t="s">
        <v>1084</v>
      </c>
      <c r="C32" s="1159" t="s">
        <v>1085</v>
      </c>
      <c r="D32" s="1147">
        <f>F32</f>
        <v>0</v>
      </c>
      <c r="E32" s="1156" t="s">
        <v>1081</v>
      </c>
      <c r="F32" s="1149"/>
    </row>
    <row r="33" spans="1:6" s="1163" customFormat="1" ht="40.5">
      <c r="A33" s="1150">
        <v>8120</v>
      </c>
      <c r="B33" s="1155" t="s">
        <v>1086</v>
      </c>
      <c r="C33" s="1159"/>
      <c r="D33" s="1160">
        <f>E33+F33</f>
        <v>0</v>
      </c>
      <c r="E33" s="1161">
        <f>E45</f>
        <v>0</v>
      </c>
      <c r="F33" s="1162">
        <f>F35+F45</f>
        <v>0</v>
      </c>
    </row>
    <row r="34" spans="1:6" s="1163" customFormat="1" ht="13.5">
      <c r="A34" s="1150"/>
      <c r="B34" s="1157" t="s">
        <v>191</v>
      </c>
      <c r="C34" s="1159"/>
      <c r="D34" s="1160"/>
      <c r="E34" s="1161"/>
      <c r="F34" s="1162"/>
    </row>
    <row r="35" spans="1:6" s="1163" customFormat="1" ht="13.5">
      <c r="A35" s="1150">
        <v>8121</v>
      </c>
      <c r="B35" s="1155" t="s">
        <v>1087</v>
      </c>
      <c r="C35" s="1159"/>
      <c r="D35" s="1160">
        <f>F35</f>
        <v>0</v>
      </c>
      <c r="E35" s="1156" t="s">
        <v>1081</v>
      </c>
      <c r="F35" s="1162">
        <f>F37+F41</f>
        <v>0</v>
      </c>
    </row>
    <row r="36" spans="1:6" s="1163" customFormat="1" ht="13.5">
      <c r="A36" s="1150"/>
      <c r="B36" s="1157" t="s">
        <v>822</v>
      </c>
      <c r="C36" s="1159"/>
      <c r="D36" s="1160"/>
      <c r="E36" s="1161"/>
      <c r="F36" s="1162"/>
    </row>
    <row r="37" spans="1:6" s="1163" customFormat="1" ht="19.5" customHeight="1">
      <c r="A37" s="1141">
        <v>8122</v>
      </c>
      <c r="B37" s="1151" t="s">
        <v>1088</v>
      </c>
      <c r="C37" s="1159" t="s">
        <v>1089</v>
      </c>
      <c r="D37" s="1160">
        <f>F37</f>
        <v>0</v>
      </c>
      <c r="E37" s="1156" t="s">
        <v>1081</v>
      </c>
      <c r="F37" s="1162">
        <f>F39+F40</f>
        <v>0</v>
      </c>
    </row>
    <row r="38" spans="1:6" s="1163" customFormat="1" ht="13.5">
      <c r="A38" s="1141"/>
      <c r="B38" s="1164" t="s">
        <v>822</v>
      </c>
      <c r="C38" s="1159"/>
      <c r="D38" s="1160"/>
      <c r="E38" s="1161"/>
      <c r="F38" s="1162"/>
    </row>
    <row r="39" spans="1:6" s="1163" customFormat="1" ht="13.5">
      <c r="A39" s="1141">
        <v>8123</v>
      </c>
      <c r="B39" s="1164" t="s">
        <v>1090</v>
      </c>
      <c r="C39" s="1159"/>
      <c r="D39" s="1160"/>
      <c r="E39" s="1156" t="s">
        <v>1081</v>
      </c>
      <c r="F39" s="1162"/>
    </row>
    <row r="40" spans="1:6" s="1163" customFormat="1" ht="13.5">
      <c r="A40" s="1141">
        <v>8124</v>
      </c>
      <c r="B40" s="1164" t="s">
        <v>1091</v>
      </c>
      <c r="C40" s="1159"/>
      <c r="D40" s="1160"/>
      <c r="E40" s="1156" t="s">
        <v>1081</v>
      </c>
      <c r="F40" s="1162"/>
    </row>
    <row r="41" spans="1:6" s="1163" customFormat="1" ht="27">
      <c r="A41" s="1141">
        <v>8130</v>
      </c>
      <c r="B41" s="1151" t="s">
        <v>1092</v>
      </c>
      <c r="C41" s="1159" t="s">
        <v>1093</v>
      </c>
      <c r="D41" s="1160">
        <f>F41</f>
        <v>0</v>
      </c>
      <c r="E41" s="1156" t="s">
        <v>1081</v>
      </c>
      <c r="F41" s="1162">
        <f>F43+F44</f>
        <v>0</v>
      </c>
    </row>
    <row r="42" spans="1:6" s="1163" customFormat="1" ht="13.5">
      <c r="A42" s="1141"/>
      <c r="B42" s="1164" t="s">
        <v>822</v>
      </c>
      <c r="C42" s="1159"/>
      <c r="D42" s="1160"/>
      <c r="E42" s="1161"/>
      <c r="F42" s="1162"/>
    </row>
    <row r="43" spans="1:6" s="1163" customFormat="1" ht="13.5">
      <c r="A43" s="1141">
        <v>8131</v>
      </c>
      <c r="B43" s="1164" t="s">
        <v>1094</v>
      </c>
      <c r="C43" s="1159"/>
      <c r="D43" s="1160"/>
      <c r="E43" s="1156" t="s">
        <v>1081</v>
      </c>
      <c r="F43" s="1162"/>
    </row>
    <row r="44" spans="1:6" s="1163" customFormat="1" ht="14.25" thickBot="1">
      <c r="A44" s="1165">
        <v>8132</v>
      </c>
      <c r="B44" s="1166" t="s">
        <v>1095</v>
      </c>
      <c r="C44" s="1167"/>
      <c r="D44" s="1168"/>
      <c r="E44" s="1169" t="s">
        <v>1081</v>
      </c>
      <c r="F44" s="1170"/>
    </row>
    <row r="45" spans="1:6" s="1163" customFormat="1" ht="27">
      <c r="A45" s="1141">
        <v>8140</v>
      </c>
      <c r="B45" s="1151" t="s">
        <v>1096</v>
      </c>
      <c r="C45" s="1159"/>
      <c r="D45" s="1160">
        <f>E45+F45</f>
        <v>0</v>
      </c>
      <c r="E45" s="1161">
        <f>E47+E51</f>
        <v>0</v>
      </c>
      <c r="F45" s="1161">
        <f>F47+F51</f>
        <v>0</v>
      </c>
    </row>
    <row r="46" spans="1:6" s="1163" customFormat="1" ht="13.5">
      <c r="A46" s="1150"/>
      <c r="B46" s="1157" t="s">
        <v>822</v>
      </c>
      <c r="C46" s="1159"/>
      <c r="D46" s="1160"/>
      <c r="E46" s="1161"/>
      <c r="F46" s="1162"/>
    </row>
    <row r="47" spans="1:6" s="1163" customFormat="1" ht="27">
      <c r="A47" s="1141">
        <v>8141</v>
      </c>
      <c r="B47" s="1151" t="s">
        <v>1097</v>
      </c>
      <c r="C47" s="1159" t="s">
        <v>1089</v>
      </c>
      <c r="D47" s="1160">
        <f>E47+F47</f>
        <v>0</v>
      </c>
      <c r="E47" s="1161">
        <f>E49+E50</f>
        <v>0</v>
      </c>
      <c r="F47" s="1161">
        <f>F50</f>
        <v>0</v>
      </c>
    </row>
    <row r="48" spans="1:6" s="1163" customFormat="1" ht="14.25" thickBot="1">
      <c r="A48" s="1141"/>
      <c r="B48" s="1164" t="s">
        <v>822</v>
      </c>
      <c r="C48" s="1171"/>
      <c r="D48" s="1160"/>
      <c r="E48" s="1161"/>
      <c r="F48" s="1162"/>
    </row>
    <row r="49" spans="1:9" s="1163" customFormat="1" ht="13.5">
      <c r="A49" s="1129">
        <v>8142</v>
      </c>
      <c r="B49" s="1172" t="s">
        <v>1098</v>
      </c>
      <c r="C49" s="1173"/>
      <c r="D49" s="1174"/>
      <c r="E49" s="1175"/>
      <c r="F49" s="1176" t="s">
        <v>1081</v>
      </c>
    </row>
    <row r="50" spans="1:9" s="1163" customFormat="1" ht="14.25" thickBot="1">
      <c r="A50" s="1165">
        <v>8143</v>
      </c>
      <c r="B50" s="1166" t="s">
        <v>1099</v>
      </c>
      <c r="C50" s="1177"/>
      <c r="D50" s="1168"/>
      <c r="E50" s="1178"/>
      <c r="F50" s="1170"/>
    </row>
    <row r="51" spans="1:9" s="1163" customFormat="1" ht="27">
      <c r="A51" s="1129">
        <v>8150</v>
      </c>
      <c r="B51" s="1179" t="s">
        <v>1100</v>
      </c>
      <c r="C51" s="1180" t="s">
        <v>1093</v>
      </c>
      <c r="D51" s="1174">
        <f>E51+F51</f>
        <v>0</v>
      </c>
      <c r="E51" s="1175">
        <f>E53+E54</f>
        <v>0</v>
      </c>
      <c r="F51" s="1175">
        <f>F54</f>
        <v>0</v>
      </c>
    </row>
    <row r="52" spans="1:9" s="1163" customFormat="1" ht="13.5">
      <c r="A52" s="1141"/>
      <c r="B52" s="1164" t="s">
        <v>822</v>
      </c>
      <c r="C52" s="1181"/>
      <c r="D52" s="1160"/>
      <c r="E52" s="1161"/>
      <c r="F52" s="1162"/>
    </row>
    <row r="53" spans="1:9" s="1163" customFormat="1" ht="13.5">
      <c r="A53" s="1141">
        <v>8151</v>
      </c>
      <c r="B53" s="1164" t="s">
        <v>1094</v>
      </c>
      <c r="C53" s="1181"/>
      <c r="D53" s="1160"/>
      <c r="E53" s="1161"/>
      <c r="F53" s="1182" t="s">
        <v>17</v>
      </c>
    </row>
    <row r="54" spans="1:9" s="1163" customFormat="1" ht="14.25" thickBot="1">
      <c r="A54" s="1183">
        <v>8152</v>
      </c>
      <c r="B54" s="1184" t="s">
        <v>1101</v>
      </c>
      <c r="C54" s="1185"/>
      <c r="D54" s="1186"/>
      <c r="E54" s="1187"/>
      <c r="F54" s="1188"/>
    </row>
    <row r="55" spans="1:9" s="1163" customFormat="1" ht="41.25" thickBot="1">
      <c r="A55" s="1189">
        <v>8160</v>
      </c>
      <c r="B55" s="1190" t="s">
        <v>1102</v>
      </c>
      <c r="C55" s="1191"/>
      <c r="D55" s="1192">
        <f>E55+F55</f>
        <v>183079.76810000002</v>
      </c>
      <c r="E55" s="1193">
        <f>E62+E66+E77+E78</f>
        <v>5409.3303000000014</v>
      </c>
      <c r="F55" s="1194">
        <f>F57+F62+F66+F77+F78</f>
        <v>177670.43780000001</v>
      </c>
    </row>
    <row r="56" spans="1:9" s="1163" customFormat="1" ht="14.25" thickBot="1">
      <c r="A56" s="1195"/>
      <c r="B56" s="1196" t="s">
        <v>191</v>
      </c>
      <c r="C56" s="1197"/>
      <c r="D56" s="1198"/>
      <c r="E56" s="1199"/>
      <c r="F56" s="1200"/>
    </row>
    <row r="57" spans="1:9" s="1134" customFormat="1" ht="41.25" thickBot="1">
      <c r="A57" s="1189">
        <v>8161</v>
      </c>
      <c r="B57" s="1201" t="s">
        <v>1103</v>
      </c>
      <c r="C57" s="1191"/>
      <c r="D57" s="1202">
        <f>F57</f>
        <v>0</v>
      </c>
      <c r="E57" s="1203" t="s">
        <v>1081</v>
      </c>
      <c r="F57" s="1204">
        <f>F59+F60+F61</f>
        <v>0</v>
      </c>
    </row>
    <row r="58" spans="1:9" s="1134" customFormat="1" ht="14.25">
      <c r="A58" s="1135"/>
      <c r="B58" s="1205" t="s">
        <v>822</v>
      </c>
      <c r="C58" s="1206"/>
      <c r="D58" s="1207"/>
      <c r="E58" s="1208"/>
      <c r="F58" s="1209"/>
    </row>
    <row r="59" spans="1:9" ht="54.75" thickBot="1">
      <c r="A59" s="1141">
        <v>8162</v>
      </c>
      <c r="B59" s="1164" t="s">
        <v>1104</v>
      </c>
      <c r="C59" s="1181" t="s">
        <v>1105</v>
      </c>
      <c r="D59" s="1147">
        <f>F59</f>
        <v>0</v>
      </c>
      <c r="E59" s="1210" t="s">
        <v>1081</v>
      </c>
      <c r="F59" s="1149"/>
    </row>
    <row r="60" spans="1:9" s="1134" customFormat="1" ht="122.25" thickBot="1">
      <c r="A60" s="1211">
        <v>8163</v>
      </c>
      <c r="B60" s="1212" t="s">
        <v>1106</v>
      </c>
      <c r="C60" s="1181" t="s">
        <v>1105</v>
      </c>
      <c r="D60" s="1147">
        <f>F60</f>
        <v>0</v>
      </c>
      <c r="E60" s="1203" t="s">
        <v>1081</v>
      </c>
      <c r="F60" s="1204"/>
    </row>
    <row r="61" spans="1:9" ht="27.75" thickBot="1">
      <c r="A61" s="1183">
        <v>8164</v>
      </c>
      <c r="B61" s="1184" t="s">
        <v>1107</v>
      </c>
      <c r="C61" s="1185" t="s">
        <v>1108</v>
      </c>
      <c r="D61" s="1147">
        <f>F61</f>
        <v>0</v>
      </c>
      <c r="E61" s="1213" t="s">
        <v>1081</v>
      </c>
      <c r="F61" s="1214"/>
    </row>
    <row r="62" spans="1:9" s="1134" customFormat="1" ht="27.75" thickBot="1">
      <c r="A62" s="1189">
        <v>8170</v>
      </c>
      <c r="B62" s="1201" t="s">
        <v>1109</v>
      </c>
      <c r="C62" s="1191"/>
      <c r="D62" s="1215">
        <f>E62+F62</f>
        <v>0</v>
      </c>
      <c r="E62" s="1203">
        <f>E64+E65</f>
        <v>0</v>
      </c>
      <c r="F62" s="1203">
        <f>F64+F65</f>
        <v>0</v>
      </c>
      <c r="I62" s="1134" t="s">
        <v>1076</v>
      </c>
    </row>
    <row r="63" spans="1:9" s="1134" customFormat="1" ht="14.25">
      <c r="A63" s="1135"/>
      <c r="B63" s="1205" t="s">
        <v>822</v>
      </c>
      <c r="C63" s="1206"/>
      <c r="D63" s="1216"/>
      <c r="E63" s="1208"/>
      <c r="F63" s="1217"/>
    </row>
    <row r="64" spans="1:9" ht="40.5">
      <c r="A64" s="1141">
        <v>8171</v>
      </c>
      <c r="B64" s="1164" t="s">
        <v>1110</v>
      </c>
      <c r="C64" s="1181" t="s">
        <v>1111</v>
      </c>
      <c r="D64" s="1147">
        <f>E64+F64</f>
        <v>0</v>
      </c>
      <c r="E64" s="1210"/>
      <c r="F64" s="1149"/>
    </row>
    <row r="65" spans="1:10" ht="14.25" thickBot="1">
      <c r="A65" s="1141">
        <v>8172</v>
      </c>
      <c r="B65" s="1158" t="s">
        <v>1112</v>
      </c>
      <c r="C65" s="1181" t="s">
        <v>1113</v>
      </c>
      <c r="D65" s="1147">
        <f>E65+F65</f>
        <v>0</v>
      </c>
      <c r="E65" s="1210"/>
      <c r="F65" s="1149"/>
    </row>
    <row r="66" spans="1:10" s="1134" customFormat="1" ht="41.25" thickBot="1">
      <c r="A66" s="1189">
        <v>8190</v>
      </c>
      <c r="B66" s="1218" t="s">
        <v>1114</v>
      </c>
      <c r="C66" s="1219"/>
      <c r="D66" s="1220">
        <f>E66+F66</f>
        <v>183079.76810000002</v>
      </c>
      <c r="E66" s="1221">
        <f>E68-E71</f>
        <v>5409.3303000000014</v>
      </c>
      <c r="F66" s="1222">
        <f>F72</f>
        <v>177670.43780000001</v>
      </c>
    </row>
    <row r="67" spans="1:10" s="1134" customFormat="1" ht="14.25">
      <c r="A67" s="1195"/>
      <c r="B67" s="1157" t="s">
        <v>694</v>
      </c>
      <c r="C67" s="1223"/>
      <c r="D67" s="1224"/>
      <c r="E67" s="1225"/>
      <c r="F67" s="1226"/>
    </row>
    <row r="68" spans="1:10" ht="40.5">
      <c r="A68" s="1227">
        <v>8191</v>
      </c>
      <c r="B68" s="1205" t="s">
        <v>1115</v>
      </c>
      <c r="C68" s="1228">
        <v>9320</v>
      </c>
      <c r="D68" s="1229">
        <f>E68</f>
        <v>112308.6275</v>
      </c>
      <c r="E68" s="1230">
        <v>112308.6275</v>
      </c>
      <c r="F68" s="1231" t="s">
        <v>17</v>
      </c>
    </row>
    <row r="69" spans="1:10" ht="13.5">
      <c r="A69" s="1150"/>
      <c r="B69" s="1157" t="s">
        <v>194</v>
      </c>
      <c r="C69" s="1232"/>
      <c r="D69" s="1233"/>
      <c r="E69" s="1234"/>
      <c r="F69" s="1037"/>
    </row>
    <row r="70" spans="1:10" ht="67.5">
      <c r="A70" s="1150">
        <v>8192</v>
      </c>
      <c r="B70" s="1164" t="s">
        <v>1116</v>
      </c>
      <c r="C70" s="1232"/>
      <c r="D70" s="1144">
        <f>E70</f>
        <v>5409.3302999999996</v>
      </c>
      <c r="E70" s="1235">
        <v>5409.3302999999996</v>
      </c>
      <c r="F70" s="1236" t="s">
        <v>1081</v>
      </c>
    </row>
    <row r="71" spans="1:10" ht="40.5">
      <c r="A71" s="1150">
        <v>8193</v>
      </c>
      <c r="B71" s="1164" t="s">
        <v>1117</v>
      </c>
      <c r="C71" s="1232"/>
      <c r="D71" s="1144">
        <f>E71</f>
        <v>106899.2972</v>
      </c>
      <c r="E71" s="1237">
        <f>E68-E70</f>
        <v>106899.2972</v>
      </c>
      <c r="F71" s="1236" t="s">
        <v>17</v>
      </c>
    </row>
    <row r="72" spans="1:10" ht="40.5">
      <c r="A72" s="1150">
        <v>8194</v>
      </c>
      <c r="B72" s="1238" t="s">
        <v>1118</v>
      </c>
      <c r="C72" s="1239">
        <v>9330</v>
      </c>
      <c r="D72" s="1240">
        <f>F72</f>
        <v>177670.43780000001</v>
      </c>
      <c r="E72" s="1241" t="s">
        <v>1081</v>
      </c>
      <c r="F72" s="1242">
        <f>F74+F75</f>
        <v>177670.43780000001</v>
      </c>
    </row>
    <row r="73" spans="1:10" ht="13.5">
      <c r="A73" s="1150"/>
      <c r="B73" s="1157" t="s">
        <v>194</v>
      </c>
      <c r="C73" s="1239"/>
      <c r="D73" s="1243"/>
      <c r="E73" s="1241"/>
      <c r="F73" s="1244"/>
    </row>
    <row r="74" spans="1:10" ht="54">
      <c r="A74" s="1150">
        <v>8195</v>
      </c>
      <c r="B74" s="1164" t="s">
        <v>1119</v>
      </c>
      <c r="C74" s="1239"/>
      <c r="D74" s="1240">
        <f>F74</f>
        <v>70771.140499999994</v>
      </c>
      <c r="E74" s="1241" t="s">
        <v>1081</v>
      </c>
      <c r="F74" s="1242">
        <v>70771.140499999994</v>
      </c>
      <c r="G74" s="1245"/>
      <c r="H74" s="1245"/>
      <c r="J74" s="1245"/>
    </row>
    <row r="75" spans="1:10" ht="54">
      <c r="A75" s="1246">
        <v>8196</v>
      </c>
      <c r="B75" s="1164" t="s">
        <v>1120</v>
      </c>
      <c r="C75" s="1239"/>
      <c r="D75" s="1240">
        <f>F75</f>
        <v>106899.29730000001</v>
      </c>
      <c r="E75" s="1237" t="s">
        <v>1081</v>
      </c>
      <c r="F75" s="1242">
        <v>106899.29730000001</v>
      </c>
    </row>
    <row r="76" spans="1:10" ht="40.5">
      <c r="A76" s="1150">
        <v>8197</v>
      </c>
      <c r="B76" s="1247" t="s">
        <v>1121</v>
      </c>
      <c r="C76" s="1248"/>
      <c r="D76" s="1249" t="s">
        <v>1081</v>
      </c>
      <c r="E76" s="1250" t="s">
        <v>1081</v>
      </c>
      <c r="F76" s="1251" t="s">
        <v>1081</v>
      </c>
    </row>
    <row r="77" spans="1:10" ht="54">
      <c r="A77" s="1150">
        <v>8198</v>
      </c>
      <c r="B77" s="1252" t="s">
        <v>1122</v>
      </c>
      <c r="C77" s="1253"/>
      <c r="D77" s="1249" t="s">
        <v>1081</v>
      </c>
      <c r="E77" s="1254"/>
      <c r="F77" s="1037"/>
    </row>
    <row r="78" spans="1:10" ht="67.5">
      <c r="A78" s="1150">
        <v>8199</v>
      </c>
      <c r="B78" s="1255" t="s">
        <v>1123</v>
      </c>
      <c r="C78" s="1253"/>
      <c r="D78" s="1243"/>
      <c r="E78" s="1254"/>
      <c r="F78" s="1037"/>
    </row>
    <row r="79" spans="1:10" ht="40.5">
      <c r="A79" s="1150" t="s">
        <v>1124</v>
      </c>
      <c r="B79" s="1256" t="s">
        <v>1125</v>
      </c>
      <c r="C79" s="1253"/>
      <c r="D79" s="1240">
        <f>F79</f>
        <v>0</v>
      </c>
      <c r="E79" s="1250" t="s">
        <v>1081</v>
      </c>
      <c r="F79" s="1032">
        <v>0</v>
      </c>
    </row>
    <row r="80" spans="1:10" ht="27">
      <c r="A80" s="1150">
        <v>8200</v>
      </c>
      <c r="B80" s="1142" t="s">
        <v>1126</v>
      </c>
      <c r="C80" s="1232"/>
      <c r="D80" s="1233">
        <f>E80+F80</f>
        <v>0</v>
      </c>
      <c r="E80" s="1234">
        <f>E82</f>
        <v>0</v>
      </c>
      <c r="F80" s="1234">
        <f>F82</f>
        <v>0</v>
      </c>
    </row>
    <row r="81" spans="1:6" ht="13.5">
      <c r="A81" s="1150"/>
      <c r="B81" s="1146" t="s">
        <v>191</v>
      </c>
      <c r="C81" s="1232"/>
      <c r="D81" s="1233"/>
      <c r="E81" s="1234"/>
      <c r="F81" s="1037"/>
    </row>
    <row r="82" spans="1:6" ht="27">
      <c r="A82" s="1150">
        <v>8210</v>
      </c>
      <c r="B82" s="1257" t="s">
        <v>1127</v>
      </c>
      <c r="C82" s="1232"/>
      <c r="D82" s="1233">
        <f>E82+F82</f>
        <v>0</v>
      </c>
      <c r="E82" s="1254">
        <f>E88</f>
        <v>0</v>
      </c>
      <c r="F82" s="1037">
        <f>F84+F88</f>
        <v>0</v>
      </c>
    </row>
    <row r="83" spans="1:6" ht="13.5">
      <c r="A83" s="1141"/>
      <c r="B83" s="1164" t="s">
        <v>191</v>
      </c>
      <c r="C83" s="1232"/>
      <c r="D83" s="1233"/>
      <c r="E83" s="1254"/>
      <c r="F83" s="1037"/>
    </row>
    <row r="84" spans="1:6" ht="40.5">
      <c r="A84" s="1150">
        <v>8211</v>
      </c>
      <c r="B84" s="1155" t="s">
        <v>1128</v>
      </c>
      <c r="C84" s="1232"/>
      <c r="D84" s="1233">
        <f>F84</f>
        <v>0</v>
      </c>
      <c r="E84" s="1241" t="s">
        <v>1081</v>
      </c>
      <c r="F84" s="1037">
        <f>F86+F87</f>
        <v>0</v>
      </c>
    </row>
    <row r="85" spans="1:6" ht="13.5">
      <c r="A85" s="1150"/>
      <c r="B85" s="1157" t="s">
        <v>194</v>
      </c>
      <c r="C85" s="1232"/>
      <c r="D85" s="1233"/>
      <c r="E85" s="1241"/>
      <c r="F85" s="1037"/>
    </row>
    <row r="86" spans="1:6" ht="15" customHeight="1">
      <c r="A86" s="1150">
        <v>8212</v>
      </c>
      <c r="B86" s="1158" t="s">
        <v>1082</v>
      </c>
      <c r="C86" s="1181" t="s">
        <v>1129</v>
      </c>
      <c r="D86" s="1233">
        <f>F86</f>
        <v>0</v>
      </c>
      <c r="E86" s="1241" t="s">
        <v>1081</v>
      </c>
      <c r="F86" s="1037"/>
    </row>
    <row r="87" spans="1:6" ht="15" customHeight="1">
      <c r="A87" s="1150">
        <v>8213</v>
      </c>
      <c r="B87" s="1158" t="s">
        <v>1084</v>
      </c>
      <c r="C87" s="1181" t="s">
        <v>1130</v>
      </c>
      <c r="D87" s="1233">
        <f>F87</f>
        <v>0</v>
      </c>
      <c r="E87" s="1241" t="s">
        <v>1081</v>
      </c>
      <c r="F87" s="1037"/>
    </row>
    <row r="88" spans="1:6" s="1259" customFormat="1" ht="40.5">
      <c r="A88" s="1150">
        <v>8220</v>
      </c>
      <c r="B88" s="1155" t="s">
        <v>1131</v>
      </c>
      <c r="C88" s="1232"/>
      <c r="D88" s="1233">
        <f>E88+F88</f>
        <v>0</v>
      </c>
      <c r="E88" s="1258">
        <f>E94</f>
        <v>0</v>
      </c>
      <c r="F88" s="1037">
        <f>F92+F94</f>
        <v>0</v>
      </c>
    </row>
    <row r="89" spans="1:6" s="1259" customFormat="1" ht="13.5">
      <c r="A89" s="1150"/>
      <c r="B89" s="1157" t="s">
        <v>191</v>
      </c>
      <c r="C89" s="1232"/>
      <c r="D89" s="1233"/>
      <c r="E89" s="1258"/>
      <c r="F89" s="1037"/>
    </row>
    <row r="90" spans="1:6" s="1259" customFormat="1" ht="13.5">
      <c r="A90" s="1150">
        <v>8221</v>
      </c>
      <c r="B90" s="1155" t="s">
        <v>1132</v>
      </c>
      <c r="C90" s="1232"/>
      <c r="D90" s="1233">
        <f>F90</f>
        <v>0</v>
      </c>
      <c r="E90" s="1241" t="s">
        <v>1081</v>
      </c>
      <c r="F90" s="1037">
        <f>F92+F93</f>
        <v>0</v>
      </c>
    </row>
    <row r="91" spans="1:6" s="1259" customFormat="1" ht="15.75" customHeight="1">
      <c r="A91" s="1150"/>
      <c r="B91" s="1157" t="s">
        <v>822</v>
      </c>
      <c r="C91" s="1232"/>
      <c r="D91" s="1233"/>
      <c r="E91" s="1241"/>
      <c r="F91" s="1037"/>
    </row>
    <row r="92" spans="1:6" s="1259" customFormat="1" ht="13.5">
      <c r="A92" s="1141">
        <v>8222</v>
      </c>
      <c r="B92" s="1164" t="s">
        <v>1133</v>
      </c>
      <c r="C92" s="1181" t="s">
        <v>1134</v>
      </c>
      <c r="D92" s="1233">
        <f>F92</f>
        <v>0</v>
      </c>
      <c r="E92" s="1241" t="s">
        <v>1081</v>
      </c>
      <c r="F92" s="1037"/>
    </row>
    <row r="93" spans="1:6" s="1259" customFormat="1" ht="27">
      <c r="A93" s="1141">
        <v>8230</v>
      </c>
      <c r="B93" s="1164" t="s">
        <v>1135</v>
      </c>
      <c r="C93" s="1181" t="s">
        <v>1136</v>
      </c>
      <c r="D93" s="1233">
        <f>F93</f>
        <v>0</v>
      </c>
      <c r="E93" s="1241" t="s">
        <v>1081</v>
      </c>
      <c r="F93" s="1037"/>
    </row>
    <row r="94" spans="1:6" s="1259" customFormat="1" ht="27">
      <c r="A94" s="1141">
        <v>8240</v>
      </c>
      <c r="B94" s="1155" t="s">
        <v>1137</v>
      </c>
      <c r="C94" s="1232"/>
      <c r="D94" s="1233">
        <f>E94+F94</f>
        <v>0</v>
      </c>
      <c r="E94" s="1258">
        <f>E96+E97</f>
        <v>0</v>
      </c>
      <c r="F94" s="1258">
        <f>F96+F97</f>
        <v>0</v>
      </c>
    </row>
    <row r="95" spans="1:6" s="1259" customFormat="1" ht="13.5">
      <c r="A95" s="1150"/>
      <c r="B95" s="1157" t="s">
        <v>822</v>
      </c>
      <c r="C95" s="1232"/>
      <c r="D95" s="1233"/>
      <c r="E95" s="1258"/>
      <c r="F95" s="1037"/>
    </row>
    <row r="96" spans="1:6" s="1259" customFormat="1" ht="15.75" customHeight="1">
      <c r="A96" s="1141">
        <v>8241</v>
      </c>
      <c r="B96" s="1164" t="s">
        <v>1138</v>
      </c>
      <c r="C96" s="1181" t="s">
        <v>1134</v>
      </c>
      <c r="D96" s="1233">
        <f>E96+F96</f>
        <v>0</v>
      </c>
      <c r="E96" s="1234"/>
      <c r="F96" s="1037"/>
    </row>
    <row r="97" spans="1:6" s="1259" customFormat="1" ht="27.75" thickBot="1">
      <c r="A97" s="1165">
        <v>8250</v>
      </c>
      <c r="B97" s="1166" t="s">
        <v>1139</v>
      </c>
      <c r="C97" s="1260" t="s">
        <v>1136</v>
      </c>
      <c r="D97" s="1261">
        <f>E97+F97</f>
        <v>0</v>
      </c>
      <c r="E97" s="1262"/>
      <c r="F97" s="1263"/>
    </row>
    <row r="98" spans="1:6">
      <c r="B98" s="1264"/>
    </row>
    <row r="99" spans="1:6">
      <c r="B99" s="1264"/>
    </row>
    <row r="100" spans="1:6">
      <c r="B100" s="1264"/>
    </row>
    <row r="101" spans="1:6">
      <c r="B101" s="1264"/>
    </row>
    <row r="102" spans="1:6">
      <c r="B102" s="1264"/>
    </row>
    <row r="103" spans="1:6">
      <c r="B103" s="1264"/>
    </row>
    <row r="104" spans="1:6">
      <c r="B104" s="1264"/>
    </row>
    <row r="105" spans="1:6">
      <c r="B105" s="1264"/>
    </row>
    <row r="106" spans="1:6">
      <c r="B106" s="1264"/>
    </row>
    <row r="107" spans="1:6">
      <c r="B107" s="1264"/>
    </row>
    <row r="108" spans="1:6">
      <c r="B108" s="1264"/>
    </row>
    <row r="109" spans="1:6">
      <c r="B109" s="1264"/>
    </row>
    <row r="110" spans="1:6">
      <c r="B110" s="1264"/>
    </row>
    <row r="111" spans="1:6">
      <c r="B111" s="1264"/>
    </row>
    <row r="112" spans="1:6">
      <c r="B112" s="1264"/>
    </row>
    <row r="113" spans="2:2">
      <c r="B113" s="1264"/>
    </row>
    <row r="114" spans="2:2">
      <c r="B114" s="1264"/>
    </row>
    <row r="115" spans="2:2">
      <c r="B115" s="1264"/>
    </row>
    <row r="116" spans="2:2">
      <c r="B116" s="1264"/>
    </row>
    <row r="117" spans="2:2">
      <c r="B117" s="1264"/>
    </row>
    <row r="118" spans="2:2">
      <c r="B118" s="1264"/>
    </row>
    <row r="119" spans="2:2">
      <c r="B119" s="1264"/>
    </row>
    <row r="120" spans="2:2">
      <c r="B120" s="1264"/>
    </row>
    <row r="121" spans="2:2">
      <c r="B121" s="1264"/>
    </row>
    <row r="122" spans="2:2">
      <c r="B122" s="1264"/>
    </row>
    <row r="123" spans="2:2">
      <c r="B123" s="1264"/>
    </row>
    <row r="124" spans="2:2">
      <c r="B124" s="1264"/>
    </row>
    <row r="125" spans="2:2">
      <c r="B125" s="1264"/>
    </row>
    <row r="126" spans="2:2">
      <c r="B126" s="1264"/>
    </row>
    <row r="127" spans="2:2">
      <c r="B127" s="1264"/>
    </row>
    <row r="128" spans="2:2">
      <c r="B128" s="1264"/>
    </row>
    <row r="129" spans="2:2">
      <c r="B129" s="1264"/>
    </row>
    <row r="130" spans="2:2">
      <c r="B130" s="1264"/>
    </row>
    <row r="131" spans="2:2">
      <c r="B131" s="1264"/>
    </row>
    <row r="132" spans="2:2">
      <c r="B132" s="1264"/>
    </row>
    <row r="133" spans="2:2">
      <c r="B133" s="1264"/>
    </row>
    <row r="134" spans="2:2">
      <c r="B134" s="1264"/>
    </row>
    <row r="135" spans="2:2">
      <c r="B135" s="1264"/>
    </row>
    <row r="136" spans="2:2">
      <c r="B136" s="1264"/>
    </row>
    <row r="137" spans="2:2">
      <c r="B137" s="1264"/>
    </row>
    <row r="138" spans="2:2">
      <c r="B138" s="1264"/>
    </row>
    <row r="139" spans="2:2">
      <c r="B139" s="1264"/>
    </row>
    <row r="140" spans="2:2">
      <c r="B140" s="1264"/>
    </row>
    <row r="141" spans="2:2">
      <c r="B141" s="1264"/>
    </row>
    <row r="142" spans="2:2">
      <c r="B142" s="1264"/>
    </row>
    <row r="143" spans="2:2">
      <c r="B143" s="1264"/>
    </row>
    <row r="144" spans="2:2">
      <c r="B144" s="1264"/>
    </row>
    <row r="145" spans="2:2">
      <c r="B145" s="1264"/>
    </row>
    <row r="146" spans="2:2">
      <c r="B146" s="1264"/>
    </row>
    <row r="147" spans="2:2">
      <c r="B147" s="1264"/>
    </row>
    <row r="148" spans="2:2">
      <c r="B148" s="1264"/>
    </row>
    <row r="149" spans="2:2">
      <c r="B149" s="1264"/>
    </row>
    <row r="150" spans="2:2">
      <c r="B150" s="1264"/>
    </row>
    <row r="151" spans="2:2">
      <c r="B151" s="1264"/>
    </row>
    <row r="152" spans="2:2">
      <c r="B152" s="1264"/>
    </row>
    <row r="153" spans="2:2">
      <c r="B153" s="1264"/>
    </row>
    <row r="154" spans="2:2">
      <c r="B154" s="1264"/>
    </row>
    <row r="155" spans="2:2">
      <c r="B155" s="1264"/>
    </row>
    <row r="156" spans="2:2">
      <c r="B156" s="1264"/>
    </row>
    <row r="157" spans="2:2">
      <c r="B157" s="1264"/>
    </row>
    <row r="158" spans="2:2">
      <c r="B158" s="1264"/>
    </row>
    <row r="159" spans="2:2">
      <c r="B159" s="1264"/>
    </row>
    <row r="160" spans="2:2">
      <c r="B160" s="1264"/>
    </row>
    <row r="161" spans="2:2">
      <c r="B161" s="1264"/>
    </row>
    <row r="162" spans="2:2">
      <c r="B162" s="1264"/>
    </row>
    <row r="163" spans="2:2">
      <c r="B163" s="1264"/>
    </row>
    <row r="164" spans="2:2">
      <c r="B164" s="1264"/>
    </row>
    <row r="165" spans="2:2">
      <c r="B165" s="1264"/>
    </row>
    <row r="166" spans="2:2">
      <c r="B166" s="1264"/>
    </row>
    <row r="167" spans="2:2">
      <c r="B167" s="1264"/>
    </row>
    <row r="168" spans="2:2">
      <c r="B168" s="1264"/>
    </row>
    <row r="169" spans="2:2">
      <c r="B169" s="1264"/>
    </row>
    <row r="170" spans="2:2">
      <c r="B170" s="1264"/>
    </row>
    <row r="171" spans="2:2">
      <c r="B171" s="1264"/>
    </row>
    <row r="172" spans="2:2">
      <c r="B172" s="1264"/>
    </row>
    <row r="173" spans="2:2">
      <c r="B173" s="1264"/>
    </row>
    <row r="174" spans="2:2">
      <c r="B174" s="1264"/>
    </row>
    <row r="175" spans="2:2">
      <c r="B175" s="1264"/>
    </row>
    <row r="176" spans="2:2">
      <c r="B176" s="1264"/>
    </row>
    <row r="177" spans="2:2">
      <c r="B177" s="1264"/>
    </row>
    <row r="178" spans="2:2">
      <c r="B178" s="1264"/>
    </row>
    <row r="179" spans="2:2">
      <c r="B179" s="1264"/>
    </row>
    <row r="180" spans="2:2">
      <c r="B180" s="1264"/>
    </row>
    <row r="181" spans="2:2">
      <c r="B181" s="1264"/>
    </row>
    <row r="182" spans="2:2">
      <c r="B182" s="1264"/>
    </row>
    <row r="183" spans="2:2">
      <c r="B183" s="1264"/>
    </row>
    <row r="184" spans="2:2">
      <c r="B184" s="1264"/>
    </row>
    <row r="185" spans="2:2">
      <c r="B185" s="1264"/>
    </row>
    <row r="186" spans="2:2">
      <c r="B186" s="1264"/>
    </row>
    <row r="187" spans="2:2">
      <c r="B187" s="1264"/>
    </row>
    <row r="188" spans="2:2">
      <c r="B188" s="1264"/>
    </row>
    <row r="189" spans="2:2">
      <c r="B189" s="1264"/>
    </row>
    <row r="190" spans="2:2">
      <c r="B190" s="1264"/>
    </row>
    <row r="191" spans="2:2">
      <c r="B191" s="1264"/>
    </row>
    <row r="192" spans="2:2">
      <c r="B192" s="1264"/>
    </row>
    <row r="193" spans="2:2">
      <c r="B193" s="1264"/>
    </row>
    <row r="194" spans="2:2">
      <c r="B194" s="1264"/>
    </row>
    <row r="195" spans="2:2">
      <c r="B195" s="1264"/>
    </row>
    <row r="196" spans="2:2">
      <c r="B196" s="1264"/>
    </row>
    <row r="197" spans="2:2">
      <c r="B197" s="1264"/>
    </row>
    <row r="198" spans="2:2">
      <c r="B198" s="1264"/>
    </row>
    <row r="199" spans="2:2">
      <c r="B199" s="1264"/>
    </row>
    <row r="200" spans="2:2">
      <c r="B200" s="1264"/>
    </row>
    <row r="201" spans="2:2">
      <c r="B201" s="1264"/>
    </row>
    <row r="202" spans="2:2">
      <c r="B202" s="1264"/>
    </row>
    <row r="203" spans="2:2">
      <c r="B203" s="1264"/>
    </row>
    <row r="204" spans="2:2">
      <c r="B204" s="1264"/>
    </row>
    <row r="205" spans="2:2">
      <c r="B205" s="1264"/>
    </row>
    <row r="206" spans="2:2">
      <c r="B206" s="1264"/>
    </row>
    <row r="207" spans="2:2">
      <c r="B207" s="1264"/>
    </row>
    <row r="208" spans="2:2">
      <c r="B208" s="1264"/>
    </row>
    <row r="209" spans="2:2">
      <c r="B209" s="1264"/>
    </row>
    <row r="210" spans="2:2">
      <c r="B210" s="1264"/>
    </row>
    <row r="211" spans="2:2">
      <c r="B211" s="1264"/>
    </row>
    <row r="212" spans="2:2">
      <c r="B212" s="1264"/>
    </row>
    <row r="213" spans="2:2">
      <c r="B213" s="1264"/>
    </row>
    <row r="214" spans="2:2">
      <c r="B214" s="1264"/>
    </row>
    <row r="215" spans="2:2">
      <c r="B215" s="1264"/>
    </row>
    <row r="216" spans="2:2">
      <c r="B216" s="1264"/>
    </row>
    <row r="217" spans="2:2">
      <c r="B217" s="1264"/>
    </row>
    <row r="218" spans="2:2">
      <c r="B218" s="1264"/>
    </row>
    <row r="219" spans="2:2">
      <c r="B219" s="1264"/>
    </row>
    <row r="220" spans="2:2">
      <c r="B220" s="1264"/>
    </row>
    <row r="221" spans="2:2">
      <c r="B221" s="1264"/>
    </row>
    <row r="222" spans="2:2">
      <c r="B222" s="1264"/>
    </row>
    <row r="223" spans="2:2">
      <c r="B223" s="1264"/>
    </row>
    <row r="224" spans="2:2">
      <c r="B224" s="1264"/>
    </row>
    <row r="225" spans="2:2">
      <c r="B225" s="1264"/>
    </row>
    <row r="226" spans="2:2">
      <c r="B226" s="1264"/>
    </row>
    <row r="227" spans="2:2">
      <c r="B227" s="1264"/>
    </row>
    <row r="228" spans="2:2">
      <c r="B228" s="1264"/>
    </row>
    <row r="229" spans="2:2">
      <c r="B229" s="1264"/>
    </row>
    <row r="230" spans="2:2">
      <c r="B230" s="1264"/>
    </row>
    <row r="231" spans="2:2">
      <c r="B231" s="1264"/>
    </row>
    <row r="232" spans="2:2">
      <c r="B232" s="1264"/>
    </row>
    <row r="233" spans="2:2">
      <c r="B233" s="1264"/>
    </row>
    <row r="234" spans="2:2">
      <c r="B234" s="1264"/>
    </row>
    <row r="235" spans="2:2">
      <c r="B235" s="1264"/>
    </row>
    <row r="236" spans="2:2">
      <c r="B236" s="1264"/>
    </row>
    <row r="237" spans="2:2">
      <c r="B237" s="1264"/>
    </row>
    <row r="238" spans="2:2">
      <c r="B238" s="1264"/>
    </row>
    <row r="239" spans="2:2">
      <c r="B239" s="1264"/>
    </row>
    <row r="240" spans="2:2">
      <c r="B240" s="1264"/>
    </row>
    <row r="241" spans="2:2">
      <c r="B241" s="1264"/>
    </row>
    <row r="242" spans="2:2">
      <c r="B242" s="1264"/>
    </row>
    <row r="243" spans="2:2">
      <c r="B243" s="1264"/>
    </row>
    <row r="244" spans="2:2">
      <c r="B244" s="1264"/>
    </row>
    <row r="245" spans="2:2">
      <c r="B245" s="1264"/>
    </row>
    <row r="246" spans="2:2">
      <c r="B246" s="1264"/>
    </row>
    <row r="247" spans="2:2">
      <c r="B247" s="1264"/>
    </row>
    <row r="248" spans="2:2">
      <c r="B248" s="1264"/>
    </row>
    <row r="249" spans="2:2">
      <c r="B249" s="1264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F19" sqref="F19"/>
    </sheetView>
  </sheetViews>
  <sheetFormatPr defaultRowHeight="15"/>
  <cols>
    <col min="1" max="1" width="4.5703125" style="1354" customWidth="1"/>
    <col min="2" max="2" width="3.42578125" style="1363" customWidth="1"/>
    <col min="3" max="3" width="2.7109375" style="1364" customWidth="1"/>
    <col min="4" max="4" width="3.28515625" style="1365" customWidth="1"/>
    <col min="5" max="5" width="40.140625" style="1358" customWidth="1"/>
    <col min="6" max="6" width="5" style="1358" customWidth="1"/>
    <col min="7" max="7" width="13.42578125" style="1359" customWidth="1"/>
    <col min="8" max="8" width="14.28515625" style="1265" customWidth="1"/>
    <col min="9" max="9" width="15" style="1265" customWidth="1"/>
    <col min="10" max="10" width="15.85546875" style="1265" customWidth="1"/>
    <col min="11" max="11" width="15.28515625" style="1265" customWidth="1"/>
    <col min="12" max="12" width="17" style="1265" customWidth="1"/>
    <col min="13" max="13" width="9.140625" style="1265"/>
    <col min="14" max="14" width="13.140625" style="1265" bestFit="1" customWidth="1"/>
    <col min="15" max="256" width="9.140625" style="1265"/>
    <col min="257" max="257" width="4.5703125" style="1265" customWidth="1"/>
    <col min="258" max="258" width="3.42578125" style="1265" customWidth="1"/>
    <col min="259" max="259" width="2.7109375" style="1265" customWidth="1"/>
    <col min="260" max="260" width="3.28515625" style="1265" customWidth="1"/>
    <col min="261" max="261" width="40.140625" style="1265" customWidth="1"/>
    <col min="262" max="262" width="5" style="1265" customWidth="1"/>
    <col min="263" max="263" width="13.42578125" style="1265" customWidth="1"/>
    <col min="264" max="264" width="14.28515625" style="1265" customWidth="1"/>
    <col min="265" max="265" width="15" style="1265" customWidth="1"/>
    <col min="266" max="266" width="15.85546875" style="1265" customWidth="1"/>
    <col min="267" max="267" width="15.28515625" style="1265" customWidth="1"/>
    <col min="268" max="268" width="17" style="1265" customWidth="1"/>
    <col min="269" max="269" width="9.140625" style="1265"/>
    <col min="270" max="270" width="13.140625" style="1265" bestFit="1" customWidth="1"/>
    <col min="271" max="512" width="9.140625" style="1265"/>
    <col min="513" max="513" width="4.5703125" style="1265" customWidth="1"/>
    <col min="514" max="514" width="3.42578125" style="1265" customWidth="1"/>
    <col min="515" max="515" width="2.7109375" style="1265" customWidth="1"/>
    <col min="516" max="516" width="3.28515625" style="1265" customWidth="1"/>
    <col min="517" max="517" width="40.140625" style="1265" customWidth="1"/>
    <col min="518" max="518" width="5" style="1265" customWidth="1"/>
    <col min="519" max="519" width="13.42578125" style="1265" customWidth="1"/>
    <col min="520" max="520" width="14.28515625" style="1265" customWidth="1"/>
    <col min="521" max="521" width="15" style="1265" customWidth="1"/>
    <col min="522" max="522" width="15.85546875" style="1265" customWidth="1"/>
    <col min="523" max="523" width="15.28515625" style="1265" customWidth="1"/>
    <col min="524" max="524" width="17" style="1265" customWidth="1"/>
    <col min="525" max="525" width="9.140625" style="1265"/>
    <col min="526" max="526" width="13.140625" style="1265" bestFit="1" customWidth="1"/>
    <col min="527" max="768" width="9.140625" style="1265"/>
    <col min="769" max="769" width="4.5703125" style="1265" customWidth="1"/>
    <col min="770" max="770" width="3.42578125" style="1265" customWidth="1"/>
    <col min="771" max="771" width="2.7109375" style="1265" customWidth="1"/>
    <col min="772" max="772" width="3.28515625" style="1265" customWidth="1"/>
    <col min="773" max="773" width="40.140625" style="1265" customWidth="1"/>
    <col min="774" max="774" width="5" style="1265" customWidth="1"/>
    <col min="775" max="775" width="13.42578125" style="1265" customWidth="1"/>
    <col min="776" max="776" width="14.28515625" style="1265" customWidth="1"/>
    <col min="777" max="777" width="15" style="1265" customWidth="1"/>
    <col min="778" max="778" width="15.85546875" style="1265" customWidth="1"/>
    <col min="779" max="779" width="15.28515625" style="1265" customWidth="1"/>
    <col min="780" max="780" width="17" style="1265" customWidth="1"/>
    <col min="781" max="781" width="9.140625" style="1265"/>
    <col min="782" max="782" width="13.140625" style="1265" bestFit="1" customWidth="1"/>
    <col min="783" max="1024" width="9.140625" style="1265"/>
    <col min="1025" max="1025" width="4.5703125" style="1265" customWidth="1"/>
    <col min="1026" max="1026" width="3.42578125" style="1265" customWidth="1"/>
    <col min="1027" max="1027" width="2.7109375" style="1265" customWidth="1"/>
    <col min="1028" max="1028" width="3.28515625" style="1265" customWidth="1"/>
    <col min="1029" max="1029" width="40.140625" style="1265" customWidth="1"/>
    <col min="1030" max="1030" width="5" style="1265" customWidth="1"/>
    <col min="1031" max="1031" width="13.42578125" style="1265" customWidth="1"/>
    <col min="1032" max="1032" width="14.28515625" style="1265" customWidth="1"/>
    <col min="1033" max="1033" width="15" style="1265" customWidth="1"/>
    <col min="1034" max="1034" width="15.85546875" style="1265" customWidth="1"/>
    <col min="1035" max="1035" width="15.28515625" style="1265" customWidth="1"/>
    <col min="1036" max="1036" width="17" style="1265" customWidth="1"/>
    <col min="1037" max="1037" width="9.140625" style="1265"/>
    <col min="1038" max="1038" width="13.140625" style="1265" bestFit="1" customWidth="1"/>
    <col min="1039" max="1280" width="9.140625" style="1265"/>
    <col min="1281" max="1281" width="4.5703125" style="1265" customWidth="1"/>
    <col min="1282" max="1282" width="3.42578125" style="1265" customWidth="1"/>
    <col min="1283" max="1283" width="2.7109375" style="1265" customWidth="1"/>
    <col min="1284" max="1284" width="3.28515625" style="1265" customWidth="1"/>
    <col min="1285" max="1285" width="40.140625" style="1265" customWidth="1"/>
    <col min="1286" max="1286" width="5" style="1265" customWidth="1"/>
    <col min="1287" max="1287" width="13.42578125" style="1265" customWidth="1"/>
    <col min="1288" max="1288" width="14.28515625" style="1265" customWidth="1"/>
    <col min="1289" max="1289" width="15" style="1265" customWidth="1"/>
    <col min="1290" max="1290" width="15.85546875" style="1265" customWidth="1"/>
    <col min="1291" max="1291" width="15.28515625" style="1265" customWidth="1"/>
    <col min="1292" max="1292" width="17" style="1265" customWidth="1"/>
    <col min="1293" max="1293" width="9.140625" style="1265"/>
    <col min="1294" max="1294" width="13.140625" style="1265" bestFit="1" customWidth="1"/>
    <col min="1295" max="1536" width="9.140625" style="1265"/>
    <col min="1537" max="1537" width="4.5703125" style="1265" customWidth="1"/>
    <col min="1538" max="1538" width="3.42578125" style="1265" customWidth="1"/>
    <col min="1539" max="1539" width="2.7109375" style="1265" customWidth="1"/>
    <col min="1540" max="1540" width="3.28515625" style="1265" customWidth="1"/>
    <col min="1541" max="1541" width="40.140625" style="1265" customWidth="1"/>
    <col min="1542" max="1542" width="5" style="1265" customWidth="1"/>
    <col min="1543" max="1543" width="13.42578125" style="1265" customWidth="1"/>
    <col min="1544" max="1544" width="14.28515625" style="1265" customWidth="1"/>
    <col min="1545" max="1545" width="15" style="1265" customWidth="1"/>
    <col min="1546" max="1546" width="15.85546875" style="1265" customWidth="1"/>
    <col min="1547" max="1547" width="15.28515625" style="1265" customWidth="1"/>
    <col min="1548" max="1548" width="17" style="1265" customWidth="1"/>
    <col min="1549" max="1549" width="9.140625" style="1265"/>
    <col min="1550" max="1550" width="13.140625" style="1265" bestFit="1" customWidth="1"/>
    <col min="1551" max="1792" width="9.140625" style="1265"/>
    <col min="1793" max="1793" width="4.5703125" style="1265" customWidth="1"/>
    <col min="1794" max="1794" width="3.42578125" style="1265" customWidth="1"/>
    <col min="1795" max="1795" width="2.7109375" style="1265" customWidth="1"/>
    <col min="1796" max="1796" width="3.28515625" style="1265" customWidth="1"/>
    <col min="1797" max="1797" width="40.140625" style="1265" customWidth="1"/>
    <col min="1798" max="1798" width="5" style="1265" customWidth="1"/>
    <col min="1799" max="1799" width="13.42578125" style="1265" customWidth="1"/>
    <col min="1800" max="1800" width="14.28515625" style="1265" customWidth="1"/>
    <col min="1801" max="1801" width="15" style="1265" customWidth="1"/>
    <col min="1802" max="1802" width="15.85546875" style="1265" customWidth="1"/>
    <col min="1803" max="1803" width="15.28515625" style="1265" customWidth="1"/>
    <col min="1804" max="1804" width="17" style="1265" customWidth="1"/>
    <col min="1805" max="1805" width="9.140625" style="1265"/>
    <col min="1806" max="1806" width="13.140625" style="1265" bestFit="1" customWidth="1"/>
    <col min="1807" max="2048" width="9.140625" style="1265"/>
    <col min="2049" max="2049" width="4.5703125" style="1265" customWidth="1"/>
    <col min="2050" max="2050" width="3.42578125" style="1265" customWidth="1"/>
    <col min="2051" max="2051" width="2.7109375" style="1265" customWidth="1"/>
    <col min="2052" max="2052" width="3.28515625" style="1265" customWidth="1"/>
    <col min="2053" max="2053" width="40.140625" style="1265" customWidth="1"/>
    <col min="2054" max="2054" width="5" style="1265" customWidth="1"/>
    <col min="2055" max="2055" width="13.42578125" style="1265" customWidth="1"/>
    <col min="2056" max="2056" width="14.28515625" style="1265" customWidth="1"/>
    <col min="2057" max="2057" width="15" style="1265" customWidth="1"/>
    <col min="2058" max="2058" width="15.85546875" style="1265" customWidth="1"/>
    <col min="2059" max="2059" width="15.28515625" style="1265" customWidth="1"/>
    <col min="2060" max="2060" width="17" style="1265" customWidth="1"/>
    <col min="2061" max="2061" width="9.140625" style="1265"/>
    <col min="2062" max="2062" width="13.140625" style="1265" bestFit="1" customWidth="1"/>
    <col min="2063" max="2304" width="9.140625" style="1265"/>
    <col min="2305" max="2305" width="4.5703125" style="1265" customWidth="1"/>
    <col min="2306" max="2306" width="3.42578125" style="1265" customWidth="1"/>
    <col min="2307" max="2307" width="2.7109375" style="1265" customWidth="1"/>
    <col min="2308" max="2308" width="3.28515625" style="1265" customWidth="1"/>
    <col min="2309" max="2309" width="40.140625" style="1265" customWidth="1"/>
    <col min="2310" max="2310" width="5" style="1265" customWidth="1"/>
    <col min="2311" max="2311" width="13.42578125" style="1265" customWidth="1"/>
    <col min="2312" max="2312" width="14.28515625" style="1265" customWidth="1"/>
    <col min="2313" max="2313" width="15" style="1265" customWidth="1"/>
    <col min="2314" max="2314" width="15.85546875" style="1265" customWidth="1"/>
    <col min="2315" max="2315" width="15.28515625" style="1265" customWidth="1"/>
    <col min="2316" max="2316" width="17" style="1265" customWidth="1"/>
    <col min="2317" max="2317" width="9.140625" style="1265"/>
    <col min="2318" max="2318" width="13.140625" style="1265" bestFit="1" customWidth="1"/>
    <col min="2319" max="2560" width="9.140625" style="1265"/>
    <col min="2561" max="2561" width="4.5703125" style="1265" customWidth="1"/>
    <col min="2562" max="2562" width="3.42578125" style="1265" customWidth="1"/>
    <col min="2563" max="2563" width="2.7109375" style="1265" customWidth="1"/>
    <col min="2564" max="2564" width="3.28515625" style="1265" customWidth="1"/>
    <col min="2565" max="2565" width="40.140625" style="1265" customWidth="1"/>
    <col min="2566" max="2566" width="5" style="1265" customWidth="1"/>
    <col min="2567" max="2567" width="13.42578125" style="1265" customWidth="1"/>
    <col min="2568" max="2568" width="14.28515625" style="1265" customWidth="1"/>
    <col min="2569" max="2569" width="15" style="1265" customWidth="1"/>
    <col min="2570" max="2570" width="15.85546875" style="1265" customWidth="1"/>
    <col min="2571" max="2571" width="15.28515625" style="1265" customWidth="1"/>
    <col min="2572" max="2572" width="17" style="1265" customWidth="1"/>
    <col min="2573" max="2573" width="9.140625" style="1265"/>
    <col min="2574" max="2574" width="13.140625" style="1265" bestFit="1" customWidth="1"/>
    <col min="2575" max="2816" width="9.140625" style="1265"/>
    <col min="2817" max="2817" width="4.5703125" style="1265" customWidth="1"/>
    <col min="2818" max="2818" width="3.42578125" style="1265" customWidth="1"/>
    <col min="2819" max="2819" width="2.7109375" style="1265" customWidth="1"/>
    <col min="2820" max="2820" width="3.28515625" style="1265" customWidth="1"/>
    <col min="2821" max="2821" width="40.140625" style="1265" customWidth="1"/>
    <col min="2822" max="2822" width="5" style="1265" customWidth="1"/>
    <col min="2823" max="2823" width="13.42578125" style="1265" customWidth="1"/>
    <col min="2824" max="2824" width="14.28515625" style="1265" customWidth="1"/>
    <col min="2825" max="2825" width="15" style="1265" customWidth="1"/>
    <col min="2826" max="2826" width="15.85546875" style="1265" customWidth="1"/>
    <col min="2827" max="2827" width="15.28515625" style="1265" customWidth="1"/>
    <col min="2828" max="2828" width="17" style="1265" customWidth="1"/>
    <col min="2829" max="2829" width="9.140625" style="1265"/>
    <col min="2830" max="2830" width="13.140625" style="1265" bestFit="1" customWidth="1"/>
    <col min="2831" max="3072" width="9.140625" style="1265"/>
    <col min="3073" max="3073" width="4.5703125" style="1265" customWidth="1"/>
    <col min="3074" max="3074" width="3.42578125" style="1265" customWidth="1"/>
    <col min="3075" max="3075" width="2.7109375" style="1265" customWidth="1"/>
    <col min="3076" max="3076" width="3.28515625" style="1265" customWidth="1"/>
    <col min="3077" max="3077" width="40.140625" style="1265" customWidth="1"/>
    <col min="3078" max="3078" width="5" style="1265" customWidth="1"/>
    <col min="3079" max="3079" width="13.42578125" style="1265" customWidth="1"/>
    <col min="3080" max="3080" width="14.28515625" style="1265" customWidth="1"/>
    <col min="3081" max="3081" width="15" style="1265" customWidth="1"/>
    <col min="3082" max="3082" width="15.85546875" style="1265" customWidth="1"/>
    <col min="3083" max="3083" width="15.28515625" style="1265" customWidth="1"/>
    <col min="3084" max="3084" width="17" style="1265" customWidth="1"/>
    <col min="3085" max="3085" width="9.140625" style="1265"/>
    <col min="3086" max="3086" width="13.140625" style="1265" bestFit="1" customWidth="1"/>
    <col min="3087" max="3328" width="9.140625" style="1265"/>
    <col min="3329" max="3329" width="4.5703125" style="1265" customWidth="1"/>
    <col min="3330" max="3330" width="3.42578125" style="1265" customWidth="1"/>
    <col min="3331" max="3331" width="2.7109375" style="1265" customWidth="1"/>
    <col min="3332" max="3332" width="3.28515625" style="1265" customWidth="1"/>
    <col min="3333" max="3333" width="40.140625" style="1265" customWidth="1"/>
    <col min="3334" max="3334" width="5" style="1265" customWidth="1"/>
    <col min="3335" max="3335" width="13.42578125" style="1265" customWidth="1"/>
    <col min="3336" max="3336" width="14.28515625" style="1265" customWidth="1"/>
    <col min="3337" max="3337" width="15" style="1265" customWidth="1"/>
    <col min="3338" max="3338" width="15.85546875" style="1265" customWidth="1"/>
    <col min="3339" max="3339" width="15.28515625" style="1265" customWidth="1"/>
    <col min="3340" max="3340" width="17" style="1265" customWidth="1"/>
    <col min="3341" max="3341" width="9.140625" style="1265"/>
    <col min="3342" max="3342" width="13.140625" style="1265" bestFit="1" customWidth="1"/>
    <col min="3343" max="3584" width="9.140625" style="1265"/>
    <col min="3585" max="3585" width="4.5703125" style="1265" customWidth="1"/>
    <col min="3586" max="3586" width="3.42578125" style="1265" customWidth="1"/>
    <col min="3587" max="3587" width="2.7109375" style="1265" customWidth="1"/>
    <col min="3588" max="3588" width="3.28515625" style="1265" customWidth="1"/>
    <col min="3589" max="3589" width="40.140625" style="1265" customWidth="1"/>
    <col min="3590" max="3590" width="5" style="1265" customWidth="1"/>
    <col min="3591" max="3591" width="13.42578125" style="1265" customWidth="1"/>
    <col min="3592" max="3592" width="14.28515625" style="1265" customWidth="1"/>
    <col min="3593" max="3593" width="15" style="1265" customWidth="1"/>
    <col min="3594" max="3594" width="15.85546875" style="1265" customWidth="1"/>
    <col min="3595" max="3595" width="15.28515625" style="1265" customWidth="1"/>
    <col min="3596" max="3596" width="17" style="1265" customWidth="1"/>
    <col min="3597" max="3597" width="9.140625" style="1265"/>
    <col min="3598" max="3598" width="13.140625" style="1265" bestFit="1" customWidth="1"/>
    <col min="3599" max="3840" width="9.140625" style="1265"/>
    <col min="3841" max="3841" width="4.5703125" style="1265" customWidth="1"/>
    <col min="3842" max="3842" width="3.42578125" style="1265" customWidth="1"/>
    <col min="3843" max="3843" width="2.7109375" style="1265" customWidth="1"/>
    <col min="3844" max="3844" width="3.28515625" style="1265" customWidth="1"/>
    <col min="3845" max="3845" width="40.140625" style="1265" customWidth="1"/>
    <col min="3846" max="3846" width="5" style="1265" customWidth="1"/>
    <col min="3847" max="3847" width="13.42578125" style="1265" customWidth="1"/>
    <col min="3848" max="3848" width="14.28515625" style="1265" customWidth="1"/>
    <col min="3849" max="3849" width="15" style="1265" customWidth="1"/>
    <col min="3850" max="3850" width="15.85546875" style="1265" customWidth="1"/>
    <col min="3851" max="3851" width="15.28515625" style="1265" customWidth="1"/>
    <col min="3852" max="3852" width="17" style="1265" customWidth="1"/>
    <col min="3853" max="3853" width="9.140625" style="1265"/>
    <col min="3854" max="3854" width="13.140625" style="1265" bestFit="1" customWidth="1"/>
    <col min="3855" max="4096" width="9.140625" style="1265"/>
    <col min="4097" max="4097" width="4.5703125" style="1265" customWidth="1"/>
    <col min="4098" max="4098" width="3.42578125" style="1265" customWidth="1"/>
    <col min="4099" max="4099" width="2.7109375" style="1265" customWidth="1"/>
    <col min="4100" max="4100" width="3.28515625" style="1265" customWidth="1"/>
    <col min="4101" max="4101" width="40.140625" style="1265" customWidth="1"/>
    <col min="4102" max="4102" width="5" style="1265" customWidth="1"/>
    <col min="4103" max="4103" width="13.42578125" style="1265" customWidth="1"/>
    <col min="4104" max="4104" width="14.28515625" style="1265" customWidth="1"/>
    <col min="4105" max="4105" width="15" style="1265" customWidth="1"/>
    <col min="4106" max="4106" width="15.85546875" style="1265" customWidth="1"/>
    <col min="4107" max="4107" width="15.28515625" style="1265" customWidth="1"/>
    <col min="4108" max="4108" width="17" style="1265" customWidth="1"/>
    <col min="4109" max="4109" width="9.140625" style="1265"/>
    <col min="4110" max="4110" width="13.140625" style="1265" bestFit="1" customWidth="1"/>
    <col min="4111" max="4352" width="9.140625" style="1265"/>
    <col min="4353" max="4353" width="4.5703125" style="1265" customWidth="1"/>
    <col min="4354" max="4354" width="3.42578125" style="1265" customWidth="1"/>
    <col min="4355" max="4355" width="2.7109375" style="1265" customWidth="1"/>
    <col min="4356" max="4356" width="3.28515625" style="1265" customWidth="1"/>
    <col min="4357" max="4357" width="40.140625" style="1265" customWidth="1"/>
    <col min="4358" max="4358" width="5" style="1265" customWidth="1"/>
    <col min="4359" max="4359" width="13.42578125" style="1265" customWidth="1"/>
    <col min="4360" max="4360" width="14.28515625" style="1265" customWidth="1"/>
    <col min="4361" max="4361" width="15" style="1265" customWidth="1"/>
    <col min="4362" max="4362" width="15.85546875" style="1265" customWidth="1"/>
    <col min="4363" max="4363" width="15.28515625" style="1265" customWidth="1"/>
    <col min="4364" max="4364" width="17" style="1265" customWidth="1"/>
    <col min="4365" max="4365" width="9.140625" style="1265"/>
    <col min="4366" max="4366" width="13.140625" style="1265" bestFit="1" customWidth="1"/>
    <col min="4367" max="4608" width="9.140625" style="1265"/>
    <col min="4609" max="4609" width="4.5703125" style="1265" customWidth="1"/>
    <col min="4610" max="4610" width="3.42578125" style="1265" customWidth="1"/>
    <col min="4611" max="4611" width="2.7109375" style="1265" customWidth="1"/>
    <col min="4612" max="4612" width="3.28515625" style="1265" customWidth="1"/>
    <col min="4613" max="4613" width="40.140625" style="1265" customWidth="1"/>
    <col min="4614" max="4614" width="5" style="1265" customWidth="1"/>
    <col min="4615" max="4615" width="13.42578125" style="1265" customWidth="1"/>
    <col min="4616" max="4616" width="14.28515625" style="1265" customWidth="1"/>
    <col min="4617" max="4617" width="15" style="1265" customWidth="1"/>
    <col min="4618" max="4618" width="15.85546875" style="1265" customWidth="1"/>
    <col min="4619" max="4619" width="15.28515625" style="1265" customWidth="1"/>
    <col min="4620" max="4620" width="17" style="1265" customWidth="1"/>
    <col min="4621" max="4621" width="9.140625" style="1265"/>
    <col min="4622" max="4622" width="13.140625" style="1265" bestFit="1" customWidth="1"/>
    <col min="4623" max="4864" width="9.140625" style="1265"/>
    <col min="4865" max="4865" width="4.5703125" style="1265" customWidth="1"/>
    <col min="4866" max="4866" width="3.42578125" style="1265" customWidth="1"/>
    <col min="4867" max="4867" width="2.7109375" style="1265" customWidth="1"/>
    <col min="4868" max="4868" width="3.28515625" style="1265" customWidth="1"/>
    <col min="4869" max="4869" width="40.140625" style="1265" customWidth="1"/>
    <col min="4870" max="4870" width="5" style="1265" customWidth="1"/>
    <col min="4871" max="4871" width="13.42578125" style="1265" customWidth="1"/>
    <col min="4872" max="4872" width="14.28515625" style="1265" customWidth="1"/>
    <col min="4873" max="4873" width="15" style="1265" customWidth="1"/>
    <col min="4874" max="4874" width="15.85546875" style="1265" customWidth="1"/>
    <col min="4875" max="4875" width="15.28515625" style="1265" customWidth="1"/>
    <col min="4876" max="4876" width="17" style="1265" customWidth="1"/>
    <col min="4877" max="4877" width="9.140625" style="1265"/>
    <col min="4878" max="4878" width="13.140625" style="1265" bestFit="1" customWidth="1"/>
    <col min="4879" max="5120" width="9.140625" style="1265"/>
    <col min="5121" max="5121" width="4.5703125" style="1265" customWidth="1"/>
    <col min="5122" max="5122" width="3.42578125" style="1265" customWidth="1"/>
    <col min="5123" max="5123" width="2.7109375" style="1265" customWidth="1"/>
    <col min="5124" max="5124" width="3.28515625" style="1265" customWidth="1"/>
    <col min="5125" max="5125" width="40.140625" style="1265" customWidth="1"/>
    <col min="5126" max="5126" width="5" style="1265" customWidth="1"/>
    <col min="5127" max="5127" width="13.42578125" style="1265" customWidth="1"/>
    <col min="5128" max="5128" width="14.28515625" style="1265" customWidth="1"/>
    <col min="5129" max="5129" width="15" style="1265" customWidth="1"/>
    <col min="5130" max="5130" width="15.85546875" style="1265" customWidth="1"/>
    <col min="5131" max="5131" width="15.28515625" style="1265" customWidth="1"/>
    <col min="5132" max="5132" width="17" style="1265" customWidth="1"/>
    <col min="5133" max="5133" width="9.140625" style="1265"/>
    <col min="5134" max="5134" width="13.140625" style="1265" bestFit="1" customWidth="1"/>
    <col min="5135" max="5376" width="9.140625" style="1265"/>
    <col min="5377" max="5377" width="4.5703125" style="1265" customWidth="1"/>
    <col min="5378" max="5378" width="3.42578125" style="1265" customWidth="1"/>
    <col min="5379" max="5379" width="2.7109375" style="1265" customWidth="1"/>
    <col min="5380" max="5380" width="3.28515625" style="1265" customWidth="1"/>
    <col min="5381" max="5381" width="40.140625" style="1265" customWidth="1"/>
    <col min="5382" max="5382" width="5" style="1265" customWidth="1"/>
    <col min="5383" max="5383" width="13.42578125" style="1265" customWidth="1"/>
    <col min="5384" max="5384" width="14.28515625" style="1265" customWidth="1"/>
    <col min="5385" max="5385" width="15" style="1265" customWidth="1"/>
    <col min="5386" max="5386" width="15.85546875" style="1265" customWidth="1"/>
    <col min="5387" max="5387" width="15.28515625" style="1265" customWidth="1"/>
    <col min="5388" max="5388" width="17" style="1265" customWidth="1"/>
    <col min="5389" max="5389" width="9.140625" style="1265"/>
    <col min="5390" max="5390" width="13.140625" style="1265" bestFit="1" customWidth="1"/>
    <col min="5391" max="5632" width="9.140625" style="1265"/>
    <col min="5633" max="5633" width="4.5703125" style="1265" customWidth="1"/>
    <col min="5634" max="5634" width="3.42578125" style="1265" customWidth="1"/>
    <col min="5635" max="5635" width="2.7109375" style="1265" customWidth="1"/>
    <col min="5636" max="5636" width="3.28515625" style="1265" customWidth="1"/>
    <col min="5637" max="5637" width="40.140625" style="1265" customWidth="1"/>
    <col min="5638" max="5638" width="5" style="1265" customWidth="1"/>
    <col min="5639" max="5639" width="13.42578125" style="1265" customWidth="1"/>
    <col min="5640" max="5640" width="14.28515625" style="1265" customWidth="1"/>
    <col min="5641" max="5641" width="15" style="1265" customWidth="1"/>
    <col min="5642" max="5642" width="15.85546875" style="1265" customWidth="1"/>
    <col min="5643" max="5643" width="15.28515625" style="1265" customWidth="1"/>
    <col min="5644" max="5644" width="17" style="1265" customWidth="1"/>
    <col min="5645" max="5645" width="9.140625" style="1265"/>
    <col min="5646" max="5646" width="13.140625" style="1265" bestFit="1" customWidth="1"/>
    <col min="5647" max="5888" width="9.140625" style="1265"/>
    <col min="5889" max="5889" width="4.5703125" style="1265" customWidth="1"/>
    <col min="5890" max="5890" width="3.42578125" style="1265" customWidth="1"/>
    <col min="5891" max="5891" width="2.7109375" style="1265" customWidth="1"/>
    <col min="5892" max="5892" width="3.28515625" style="1265" customWidth="1"/>
    <col min="5893" max="5893" width="40.140625" style="1265" customWidth="1"/>
    <col min="5894" max="5894" width="5" style="1265" customWidth="1"/>
    <col min="5895" max="5895" width="13.42578125" style="1265" customWidth="1"/>
    <col min="5896" max="5896" width="14.28515625" style="1265" customWidth="1"/>
    <col min="5897" max="5897" width="15" style="1265" customWidth="1"/>
    <col min="5898" max="5898" width="15.85546875" style="1265" customWidth="1"/>
    <col min="5899" max="5899" width="15.28515625" style="1265" customWidth="1"/>
    <col min="5900" max="5900" width="17" style="1265" customWidth="1"/>
    <col min="5901" max="5901" width="9.140625" style="1265"/>
    <col min="5902" max="5902" width="13.140625" style="1265" bestFit="1" customWidth="1"/>
    <col min="5903" max="6144" width="9.140625" style="1265"/>
    <col min="6145" max="6145" width="4.5703125" style="1265" customWidth="1"/>
    <col min="6146" max="6146" width="3.42578125" style="1265" customWidth="1"/>
    <col min="6147" max="6147" width="2.7109375" style="1265" customWidth="1"/>
    <col min="6148" max="6148" width="3.28515625" style="1265" customWidth="1"/>
    <col min="6149" max="6149" width="40.140625" style="1265" customWidth="1"/>
    <col min="6150" max="6150" width="5" style="1265" customWidth="1"/>
    <col min="6151" max="6151" width="13.42578125" style="1265" customWidth="1"/>
    <col min="6152" max="6152" width="14.28515625" style="1265" customWidth="1"/>
    <col min="6153" max="6153" width="15" style="1265" customWidth="1"/>
    <col min="6154" max="6154" width="15.85546875" style="1265" customWidth="1"/>
    <col min="6155" max="6155" width="15.28515625" style="1265" customWidth="1"/>
    <col min="6156" max="6156" width="17" style="1265" customWidth="1"/>
    <col min="6157" max="6157" width="9.140625" style="1265"/>
    <col min="6158" max="6158" width="13.140625" style="1265" bestFit="1" customWidth="1"/>
    <col min="6159" max="6400" width="9.140625" style="1265"/>
    <col min="6401" max="6401" width="4.5703125" style="1265" customWidth="1"/>
    <col min="6402" max="6402" width="3.42578125" style="1265" customWidth="1"/>
    <col min="6403" max="6403" width="2.7109375" style="1265" customWidth="1"/>
    <col min="6404" max="6404" width="3.28515625" style="1265" customWidth="1"/>
    <col min="6405" max="6405" width="40.140625" style="1265" customWidth="1"/>
    <col min="6406" max="6406" width="5" style="1265" customWidth="1"/>
    <col min="6407" max="6407" width="13.42578125" style="1265" customWidth="1"/>
    <col min="6408" max="6408" width="14.28515625" style="1265" customWidth="1"/>
    <col min="6409" max="6409" width="15" style="1265" customWidth="1"/>
    <col min="6410" max="6410" width="15.85546875" style="1265" customWidth="1"/>
    <col min="6411" max="6411" width="15.28515625" style="1265" customWidth="1"/>
    <col min="6412" max="6412" width="17" style="1265" customWidth="1"/>
    <col min="6413" max="6413" width="9.140625" style="1265"/>
    <col min="6414" max="6414" width="13.140625" style="1265" bestFit="1" customWidth="1"/>
    <col min="6415" max="6656" width="9.140625" style="1265"/>
    <col min="6657" max="6657" width="4.5703125" style="1265" customWidth="1"/>
    <col min="6658" max="6658" width="3.42578125" style="1265" customWidth="1"/>
    <col min="6659" max="6659" width="2.7109375" style="1265" customWidth="1"/>
    <col min="6660" max="6660" width="3.28515625" style="1265" customWidth="1"/>
    <col min="6661" max="6661" width="40.140625" style="1265" customWidth="1"/>
    <col min="6662" max="6662" width="5" style="1265" customWidth="1"/>
    <col min="6663" max="6663" width="13.42578125" style="1265" customWidth="1"/>
    <col min="6664" max="6664" width="14.28515625" style="1265" customWidth="1"/>
    <col min="6665" max="6665" width="15" style="1265" customWidth="1"/>
    <col min="6666" max="6666" width="15.85546875" style="1265" customWidth="1"/>
    <col min="6667" max="6667" width="15.28515625" style="1265" customWidth="1"/>
    <col min="6668" max="6668" width="17" style="1265" customWidth="1"/>
    <col min="6669" max="6669" width="9.140625" style="1265"/>
    <col min="6670" max="6670" width="13.140625" style="1265" bestFit="1" customWidth="1"/>
    <col min="6671" max="6912" width="9.140625" style="1265"/>
    <col min="6913" max="6913" width="4.5703125" style="1265" customWidth="1"/>
    <col min="6914" max="6914" width="3.42578125" style="1265" customWidth="1"/>
    <col min="6915" max="6915" width="2.7109375" style="1265" customWidth="1"/>
    <col min="6916" max="6916" width="3.28515625" style="1265" customWidth="1"/>
    <col min="6917" max="6917" width="40.140625" style="1265" customWidth="1"/>
    <col min="6918" max="6918" width="5" style="1265" customWidth="1"/>
    <col min="6919" max="6919" width="13.42578125" style="1265" customWidth="1"/>
    <col min="6920" max="6920" width="14.28515625" style="1265" customWidth="1"/>
    <col min="6921" max="6921" width="15" style="1265" customWidth="1"/>
    <col min="6922" max="6922" width="15.85546875" style="1265" customWidth="1"/>
    <col min="6923" max="6923" width="15.28515625" style="1265" customWidth="1"/>
    <col min="6924" max="6924" width="17" style="1265" customWidth="1"/>
    <col min="6925" max="6925" width="9.140625" style="1265"/>
    <col min="6926" max="6926" width="13.140625" style="1265" bestFit="1" customWidth="1"/>
    <col min="6927" max="7168" width="9.140625" style="1265"/>
    <col min="7169" max="7169" width="4.5703125" style="1265" customWidth="1"/>
    <col min="7170" max="7170" width="3.42578125" style="1265" customWidth="1"/>
    <col min="7171" max="7171" width="2.7109375" style="1265" customWidth="1"/>
    <col min="7172" max="7172" width="3.28515625" style="1265" customWidth="1"/>
    <col min="7173" max="7173" width="40.140625" style="1265" customWidth="1"/>
    <col min="7174" max="7174" width="5" style="1265" customWidth="1"/>
    <col min="7175" max="7175" width="13.42578125" style="1265" customWidth="1"/>
    <col min="7176" max="7176" width="14.28515625" style="1265" customWidth="1"/>
    <col min="7177" max="7177" width="15" style="1265" customWidth="1"/>
    <col min="7178" max="7178" width="15.85546875" style="1265" customWidth="1"/>
    <col min="7179" max="7179" width="15.28515625" style="1265" customWidth="1"/>
    <col min="7180" max="7180" width="17" style="1265" customWidth="1"/>
    <col min="7181" max="7181" width="9.140625" style="1265"/>
    <col min="7182" max="7182" width="13.140625" style="1265" bestFit="1" customWidth="1"/>
    <col min="7183" max="7424" width="9.140625" style="1265"/>
    <col min="7425" max="7425" width="4.5703125" style="1265" customWidth="1"/>
    <col min="7426" max="7426" width="3.42578125" style="1265" customWidth="1"/>
    <col min="7427" max="7427" width="2.7109375" style="1265" customWidth="1"/>
    <col min="7428" max="7428" width="3.28515625" style="1265" customWidth="1"/>
    <col min="7429" max="7429" width="40.140625" style="1265" customWidth="1"/>
    <col min="7430" max="7430" width="5" style="1265" customWidth="1"/>
    <col min="7431" max="7431" width="13.42578125" style="1265" customWidth="1"/>
    <col min="7432" max="7432" width="14.28515625" style="1265" customWidth="1"/>
    <col min="7433" max="7433" width="15" style="1265" customWidth="1"/>
    <col min="7434" max="7434" width="15.85546875" style="1265" customWidth="1"/>
    <col min="7435" max="7435" width="15.28515625" style="1265" customWidth="1"/>
    <col min="7436" max="7436" width="17" style="1265" customWidth="1"/>
    <col min="7437" max="7437" width="9.140625" style="1265"/>
    <col min="7438" max="7438" width="13.140625" style="1265" bestFit="1" customWidth="1"/>
    <col min="7439" max="7680" width="9.140625" style="1265"/>
    <col min="7681" max="7681" width="4.5703125" style="1265" customWidth="1"/>
    <col min="7682" max="7682" width="3.42578125" style="1265" customWidth="1"/>
    <col min="7683" max="7683" width="2.7109375" style="1265" customWidth="1"/>
    <col min="7684" max="7684" width="3.28515625" style="1265" customWidth="1"/>
    <col min="7685" max="7685" width="40.140625" style="1265" customWidth="1"/>
    <col min="7686" max="7686" width="5" style="1265" customWidth="1"/>
    <col min="7687" max="7687" width="13.42578125" style="1265" customWidth="1"/>
    <col min="7688" max="7688" width="14.28515625" style="1265" customWidth="1"/>
    <col min="7689" max="7689" width="15" style="1265" customWidth="1"/>
    <col min="7690" max="7690" width="15.85546875" style="1265" customWidth="1"/>
    <col min="7691" max="7691" width="15.28515625" style="1265" customWidth="1"/>
    <col min="7692" max="7692" width="17" style="1265" customWidth="1"/>
    <col min="7693" max="7693" width="9.140625" style="1265"/>
    <col min="7694" max="7694" width="13.140625" style="1265" bestFit="1" customWidth="1"/>
    <col min="7695" max="7936" width="9.140625" style="1265"/>
    <col min="7937" max="7937" width="4.5703125" style="1265" customWidth="1"/>
    <col min="7938" max="7938" width="3.42578125" style="1265" customWidth="1"/>
    <col min="7939" max="7939" width="2.7109375" style="1265" customWidth="1"/>
    <col min="7940" max="7940" width="3.28515625" style="1265" customWidth="1"/>
    <col min="7941" max="7941" width="40.140625" style="1265" customWidth="1"/>
    <col min="7942" max="7942" width="5" style="1265" customWidth="1"/>
    <col min="7943" max="7943" width="13.42578125" style="1265" customWidth="1"/>
    <col min="7944" max="7944" width="14.28515625" style="1265" customWidth="1"/>
    <col min="7945" max="7945" width="15" style="1265" customWidth="1"/>
    <col min="7946" max="7946" width="15.85546875" style="1265" customWidth="1"/>
    <col min="7947" max="7947" width="15.28515625" style="1265" customWidth="1"/>
    <col min="7948" max="7948" width="17" style="1265" customWidth="1"/>
    <col min="7949" max="7949" width="9.140625" style="1265"/>
    <col min="7950" max="7950" width="13.140625" style="1265" bestFit="1" customWidth="1"/>
    <col min="7951" max="8192" width="9.140625" style="1265"/>
    <col min="8193" max="8193" width="4.5703125" style="1265" customWidth="1"/>
    <col min="8194" max="8194" width="3.42578125" style="1265" customWidth="1"/>
    <col min="8195" max="8195" width="2.7109375" style="1265" customWidth="1"/>
    <col min="8196" max="8196" width="3.28515625" style="1265" customWidth="1"/>
    <col min="8197" max="8197" width="40.140625" style="1265" customWidth="1"/>
    <col min="8198" max="8198" width="5" style="1265" customWidth="1"/>
    <col min="8199" max="8199" width="13.42578125" style="1265" customWidth="1"/>
    <col min="8200" max="8200" width="14.28515625" style="1265" customWidth="1"/>
    <col min="8201" max="8201" width="15" style="1265" customWidth="1"/>
    <col min="8202" max="8202" width="15.85546875" style="1265" customWidth="1"/>
    <col min="8203" max="8203" width="15.28515625" style="1265" customWidth="1"/>
    <col min="8204" max="8204" width="17" style="1265" customWidth="1"/>
    <col min="8205" max="8205" width="9.140625" style="1265"/>
    <col min="8206" max="8206" width="13.140625" style="1265" bestFit="1" customWidth="1"/>
    <col min="8207" max="8448" width="9.140625" style="1265"/>
    <col min="8449" max="8449" width="4.5703125" style="1265" customWidth="1"/>
    <col min="8450" max="8450" width="3.42578125" style="1265" customWidth="1"/>
    <col min="8451" max="8451" width="2.7109375" style="1265" customWidth="1"/>
    <col min="8452" max="8452" width="3.28515625" style="1265" customWidth="1"/>
    <col min="8453" max="8453" width="40.140625" style="1265" customWidth="1"/>
    <col min="8454" max="8454" width="5" style="1265" customWidth="1"/>
    <col min="8455" max="8455" width="13.42578125" style="1265" customWidth="1"/>
    <col min="8456" max="8456" width="14.28515625" style="1265" customWidth="1"/>
    <col min="8457" max="8457" width="15" style="1265" customWidth="1"/>
    <col min="8458" max="8458" width="15.85546875" style="1265" customWidth="1"/>
    <col min="8459" max="8459" width="15.28515625" style="1265" customWidth="1"/>
    <col min="8460" max="8460" width="17" style="1265" customWidth="1"/>
    <col min="8461" max="8461" width="9.140625" style="1265"/>
    <col min="8462" max="8462" width="13.140625" style="1265" bestFit="1" customWidth="1"/>
    <col min="8463" max="8704" width="9.140625" style="1265"/>
    <col min="8705" max="8705" width="4.5703125" style="1265" customWidth="1"/>
    <col min="8706" max="8706" width="3.42578125" style="1265" customWidth="1"/>
    <col min="8707" max="8707" width="2.7109375" style="1265" customWidth="1"/>
    <col min="8708" max="8708" width="3.28515625" style="1265" customWidth="1"/>
    <col min="8709" max="8709" width="40.140625" style="1265" customWidth="1"/>
    <col min="8710" max="8710" width="5" style="1265" customWidth="1"/>
    <col min="8711" max="8711" width="13.42578125" style="1265" customWidth="1"/>
    <col min="8712" max="8712" width="14.28515625" style="1265" customWidth="1"/>
    <col min="8713" max="8713" width="15" style="1265" customWidth="1"/>
    <col min="8714" max="8714" width="15.85546875" style="1265" customWidth="1"/>
    <col min="8715" max="8715" width="15.28515625" style="1265" customWidth="1"/>
    <col min="8716" max="8716" width="17" style="1265" customWidth="1"/>
    <col min="8717" max="8717" width="9.140625" style="1265"/>
    <col min="8718" max="8718" width="13.140625" style="1265" bestFit="1" customWidth="1"/>
    <col min="8719" max="8960" width="9.140625" style="1265"/>
    <col min="8961" max="8961" width="4.5703125" style="1265" customWidth="1"/>
    <col min="8962" max="8962" width="3.42578125" style="1265" customWidth="1"/>
    <col min="8963" max="8963" width="2.7109375" style="1265" customWidth="1"/>
    <col min="8964" max="8964" width="3.28515625" style="1265" customWidth="1"/>
    <col min="8965" max="8965" width="40.140625" style="1265" customWidth="1"/>
    <col min="8966" max="8966" width="5" style="1265" customWidth="1"/>
    <col min="8967" max="8967" width="13.42578125" style="1265" customWidth="1"/>
    <col min="8968" max="8968" width="14.28515625" style="1265" customWidth="1"/>
    <col min="8969" max="8969" width="15" style="1265" customWidth="1"/>
    <col min="8970" max="8970" width="15.85546875" style="1265" customWidth="1"/>
    <col min="8971" max="8971" width="15.28515625" style="1265" customWidth="1"/>
    <col min="8972" max="8972" width="17" style="1265" customWidth="1"/>
    <col min="8973" max="8973" width="9.140625" style="1265"/>
    <col min="8974" max="8974" width="13.140625" style="1265" bestFit="1" customWidth="1"/>
    <col min="8975" max="9216" width="9.140625" style="1265"/>
    <col min="9217" max="9217" width="4.5703125" style="1265" customWidth="1"/>
    <col min="9218" max="9218" width="3.42578125" style="1265" customWidth="1"/>
    <col min="9219" max="9219" width="2.7109375" style="1265" customWidth="1"/>
    <col min="9220" max="9220" width="3.28515625" style="1265" customWidth="1"/>
    <col min="9221" max="9221" width="40.140625" style="1265" customWidth="1"/>
    <col min="9222" max="9222" width="5" style="1265" customWidth="1"/>
    <col min="9223" max="9223" width="13.42578125" style="1265" customWidth="1"/>
    <col min="9224" max="9224" width="14.28515625" style="1265" customWidth="1"/>
    <col min="9225" max="9225" width="15" style="1265" customWidth="1"/>
    <col min="9226" max="9226" width="15.85546875" style="1265" customWidth="1"/>
    <col min="9227" max="9227" width="15.28515625" style="1265" customWidth="1"/>
    <col min="9228" max="9228" width="17" style="1265" customWidth="1"/>
    <col min="9229" max="9229" width="9.140625" style="1265"/>
    <col min="9230" max="9230" width="13.140625" style="1265" bestFit="1" customWidth="1"/>
    <col min="9231" max="9472" width="9.140625" style="1265"/>
    <col min="9473" max="9473" width="4.5703125" style="1265" customWidth="1"/>
    <col min="9474" max="9474" width="3.42578125" style="1265" customWidth="1"/>
    <col min="9475" max="9475" width="2.7109375" style="1265" customWidth="1"/>
    <col min="9476" max="9476" width="3.28515625" style="1265" customWidth="1"/>
    <col min="9477" max="9477" width="40.140625" style="1265" customWidth="1"/>
    <col min="9478" max="9478" width="5" style="1265" customWidth="1"/>
    <col min="9479" max="9479" width="13.42578125" style="1265" customWidth="1"/>
    <col min="9480" max="9480" width="14.28515625" style="1265" customWidth="1"/>
    <col min="9481" max="9481" width="15" style="1265" customWidth="1"/>
    <col min="9482" max="9482" width="15.85546875" style="1265" customWidth="1"/>
    <col min="9483" max="9483" width="15.28515625" style="1265" customWidth="1"/>
    <col min="9484" max="9484" width="17" style="1265" customWidth="1"/>
    <col min="9485" max="9485" width="9.140625" style="1265"/>
    <col min="9486" max="9486" width="13.140625" style="1265" bestFit="1" customWidth="1"/>
    <col min="9487" max="9728" width="9.140625" style="1265"/>
    <col min="9729" max="9729" width="4.5703125" style="1265" customWidth="1"/>
    <col min="9730" max="9730" width="3.42578125" style="1265" customWidth="1"/>
    <col min="9731" max="9731" width="2.7109375" style="1265" customWidth="1"/>
    <col min="9732" max="9732" width="3.28515625" style="1265" customWidth="1"/>
    <col min="9733" max="9733" width="40.140625" style="1265" customWidth="1"/>
    <col min="9734" max="9734" width="5" style="1265" customWidth="1"/>
    <col min="9735" max="9735" width="13.42578125" style="1265" customWidth="1"/>
    <col min="9736" max="9736" width="14.28515625" style="1265" customWidth="1"/>
    <col min="9737" max="9737" width="15" style="1265" customWidth="1"/>
    <col min="9738" max="9738" width="15.85546875" style="1265" customWidth="1"/>
    <col min="9739" max="9739" width="15.28515625" style="1265" customWidth="1"/>
    <col min="9740" max="9740" width="17" style="1265" customWidth="1"/>
    <col min="9741" max="9741" width="9.140625" style="1265"/>
    <col min="9742" max="9742" width="13.140625" style="1265" bestFit="1" customWidth="1"/>
    <col min="9743" max="9984" width="9.140625" style="1265"/>
    <col min="9985" max="9985" width="4.5703125" style="1265" customWidth="1"/>
    <col min="9986" max="9986" width="3.42578125" style="1265" customWidth="1"/>
    <col min="9987" max="9987" width="2.7109375" style="1265" customWidth="1"/>
    <col min="9988" max="9988" width="3.28515625" style="1265" customWidth="1"/>
    <col min="9989" max="9989" width="40.140625" style="1265" customWidth="1"/>
    <col min="9990" max="9990" width="5" style="1265" customWidth="1"/>
    <col min="9991" max="9991" width="13.42578125" style="1265" customWidth="1"/>
    <col min="9992" max="9992" width="14.28515625" style="1265" customWidth="1"/>
    <col min="9993" max="9993" width="15" style="1265" customWidth="1"/>
    <col min="9994" max="9994" width="15.85546875" style="1265" customWidth="1"/>
    <col min="9995" max="9995" width="15.28515625" style="1265" customWidth="1"/>
    <col min="9996" max="9996" width="17" style="1265" customWidth="1"/>
    <col min="9997" max="9997" width="9.140625" style="1265"/>
    <col min="9998" max="9998" width="13.140625" style="1265" bestFit="1" customWidth="1"/>
    <col min="9999" max="10240" width="9.140625" style="1265"/>
    <col min="10241" max="10241" width="4.5703125" style="1265" customWidth="1"/>
    <col min="10242" max="10242" width="3.42578125" style="1265" customWidth="1"/>
    <col min="10243" max="10243" width="2.7109375" style="1265" customWidth="1"/>
    <col min="10244" max="10244" width="3.28515625" style="1265" customWidth="1"/>
    <col min="10245" max="10245" width="40.140625" style="1265" customWidth="1"/>
    <col min="10246" max="10246" width="5" style="1265" customWidth="1"/>
    <col min="10247" max="10247" width="13.42578125" style="1265" customWidth="1"/>
    <col min="10248" max="10248" width="14.28515625" style="1265" customWidth="1"/>
    <col min="10249" max="10249" width="15" style="1265" customWidth="1"/>
    <col min="10250" max="10250" width="15.85546875" style="1265" customWidth="1"/>
    <col min="10251" max="10251" width="15.28515625" style="1265" customWidth="1"/>
    <col min="10252" max="10252" width="17" style="1265" customWidth="1"/>
    <col min="10253" max="10253" width="9.140625" style="1265"/>
    <col min="10254" max="10254" width="13.140625" style="1265" bestFit="1" customWidth="1"/>
    <col min="10255" max="10496" width="9.140625" style="1265"/>
    <col min="10497" max="10497" width="4.5703125" style="1265" customWidth="1"/>
    <col min="10498" max="10498" width="3.42578125" style="1265" customWidth="1"/>
    <col min="10499" max="10499" width="2.7109375" style="1265" customWidth="1"/>
    <col min="10500" max="10500" width="3.28515625" style="1265" customWidth="1"/>
    <col min="10501" max="10501" width="40.140625" style="1265" customWidth="1"/>
    <col min="10502" max="10502" width="5" style="1265" customWidth="1"/>
    <col min="10503" max="10503" width="13.42578125" style="1265" customWidth="1"/>
    <col min="10504" max="10504" width="14.28515625" style="1265" customWidth="1"/>
    <col min="10505" max="10505" width="15" style="1265" customWidth="1"/>
    <col min="10506" max="10506" width="15.85546875" style="1265" customWidth="1"/>
    <col min="10507" max="10507" width="15.28515625" style="1265" customWidth="1"/>
    <col min="10508" max="10508" width="17" style="1265" customWidth="1"/>
    <col min="10509" max="10509" width="9.140625" style="1265"/>
    <col min="10510" max="10510" width="13.140625" style="1265" bestFit="1" customWidth="1"/>
    <col min="10511" max="10752" width="9.140625" style="1265"/>
    <col min="10753" max="10753" width="4.5703125" style="1265" customWidth="1"/>
    <col min="10754" max="10754" width="3.42578125" style="1265" customWidth="1"/>
    <col min="10755" max="10755" width="2.7109375" style="1265" customWidth="1"/>
    <col min="10756" max="10756" width="3.28515625" style="1265" customWidth="1"/>
    <col min="10757" max="10757" width="40.140625" style="1265" customWidth="1"/>
    <col min="10758" max="10758" width="5" style="1265" customWidth="1"/>
    <col min="10759" max="10759" width="13.42578125" style="1265" customWidth="1"/>
    <col min="10760" max="10760" width="14.28515625" style="1265" customWidth="1"/>
    <col min="10761" max="10761" width="15" style="1265" customWidth="1"/>
    <col min="10762" max="10762" width="15.85546875" style="1265" customWidth="1"/>
    <col min="10763" max="10763" width="15.28515625" style="1265" customWidth="1"/>
    <col min="10764" max="10764" width="17" style="1265" customWidth="1"/>
    <col min="10765" max="10765" width="9.140625" style="1265"/>
    <col min="10766" max="10766" width="13.140625" style="1265" bestFit="1" customWidth="1"/>
    <col min="10767" max="11008" width="9.140625" style="1265"/>
    <col min="11009" max="11009" width="4.5703125" style="1265" customWidth="1"/>
    <col min="11010" max="11010" width="3.42578125" style="1265" customWidth="1"/>
    <col min="11011" max="11011" width="2.7109375" style="1265" customWidth="1"/>
    <col min="11012" max="11012" width="3.28515625" style="1265" customWidth="1"/>
    <col min="11013" max="11013" width="40.140625" style="1265" customWidth="1"/>
    <col min="11014" max="11014" width="5" style="1265" customWidth="1"/>
    <col min="11015" max="11015" width="13.42578125" style="1265" customWidth="1"/>
    <col min="11016" max="11016" width="14.28515625" style="1265" customWidth="1"/>
    <col min="11017" max="11017" width="15" style="1265" customWidth="1"/>
    <col min="11018" max="11018" width="15.85546875" style="1265" customWidth="1"/>
    <col min="11019" max="11019" width="15.28515625" style="1265" customWidth="1"/>
    <col min="11020" max="11020" width="17" style="1265" customWidth="1"/>
    <col min="11021" max="11021" width="9.140625" style="1265"/>
    <col min="11022" max="11022" width="13.140625" style="1265" bestFit="1" customWidth="1"/>
    <col min="11023" max="11264" width="9.140625" style="1265"/>
    <col min="11265" max="11265" width="4.5703125" style="1265" customWidth="1"/>
    <col min="11266" max="11266" width="3.42578125" style="1265" customWidth="1"/>
    <col min="11267" max="11267" width="2.7109375" style="1265" customWidth="1"/>
    <col min="11268" max="11268" width="3.28515625" style="1265" customWidth="1"/>
    <col min="11269" max="11269" width="40.140625" style="1265" customWidth="1"/>
    <col min="11270" max="11270" width="5" style="1265" customWidth="1"/>
    <col min="11271" max="11271" width="13.42578125" style="1265" customWidth="1"/>
    <col min="11272" max="11272" width="14.28515625" style="1265" customWidth="1"/>
    <col min="11273" max="11273" width="15" style="1265" customWidth="1"/>
    <col min="11274" max="11274" width="15.85546875" style="1265" customWidth="1"/>
    <col min="11275" max="11275" width="15.28515625" style="1265" customWidth="1"/>
    <col min="11276" max="11276" width="17" style="1265" customWidth="1"/>
    <col min="11277" max="11277" width="9.140625" style="1265"/>
    <col min="11278" max="11278" width="13.140625" style="1265" bestFit="1" customWidth="1"/>
    <col min="11279" max="11520" width="9.140625" style="1265"/>
    <col min="11521" max="11521" width="4.5703125" style="1265" customWidth="1"/>
    <col min="11522" max="11522" width="3.42578125" style="1265" customWidth="1"/>
    <col min="11523" max="11523" width="2.7109375" style="1265" customWidth="1"/>
    <col min="11524" max="11524" width="3.28515625" style="1265" customWidth="1"/>
    <col min="11525" max="11525" width="40.140625" style="1265" customWidth="1"/>
    <col min="11526" max="11526" width="5" style="1265" customWidth="1"/>
    <col min="11527" max="11527" width="13.42578125" style="1265" customWidth="1"/>
    <col min="11528" max="11528" width="14.28515625" style="1265" customWidth="1"/>
    <col min="11529" max="11529" width="15" style="1265" customWidth="1"/>
    <col min="11530" max="11530" width="15.85546875" style="1265" customWidth="1"/>
    <col min="11531" max="11531" width="15.28515625" style="1265" customWidth="1"/>
    <col min="11532" max="11532" width="17" style="1265" customWidth="1"/>
    <col min="11533" max="11533" width="9.140625" style="1265"/>
    <col min="11534" max="11534" width="13.140625" style="1265" bestFit="1" customWidth="1"/>
    <col min="11535" max="11776" width="9.140625" style="1265"/>
    <col min="11777" max="11777" width="4.5703125" style="1265" customWidth="1"/>
    <col min="11778" max="11778" width="3.42578125" style="1265" customWidth="1"/>
    <col min="11779" max="11779" width="2.7109375" style="1265" customWidth="1"/>
    <col min="11780" max="11780" width="3.28515625" style="1265" customWidth="1"/>
    <col min="11781" max="11781" width="40.140625" style="1265" customWidth="1"/>
    <col min="11782" max="11782" width="5" style="1265" customWidth="1"/>
    <col min="11783" max="11783" width="13.42578125" style="1265" customWidth="1"/>
    <col min="11784" max="11784" width="14.28515625" style="1265" customWidth="1"/>
    <col min="11785" max="11785" width="15" style="1265" customWidth="1"/>
    <col min="11786" max="11786" width="15.85546875" style="1265" customWidth="1"/>
    <col min="11787" max="11787" width="15.28515625" style="1265" customWidth="1"/>
    <col min="11788" max="11788" width="17" style="1265" customWidth="1"/>
    <col min="11789" max="11789" width="9.140625" style="1265"/>
    <col min="11790" max="11790" width="13.140625" style="1265" bestFit="1" customWidth="1"/>
    <col min="11791" max="12032" width="9.140625" style="1265"/>
    <col min="12033" max="12033" width="4.5703125" style="1265" customWidth="1"/>
    <col min="12034" max="12034" width="3.42578125" style="1265" customWidth="1"/>
    <col min="12035" max="12035" width="2.7109375" style="1265" customWidth="1"/>
    <col min="12036" max="12036" width="3.28515625" style="1265" customWidth="1"/>
    <col min="12037" max="12037" width="40.140625" style="1265" customWidth="1"/>
    <col min="12038" max="12038" width="5" style="1265" customWidth="1"/>
    <col min="12039" max="12039" width="13.42578125" style="1265" customWidth="1"/>
    <col min="12040" max="12040" width="14.28515625" style="1265" customWidth="1"/>
    <col min="12041" max="12041" width="15" style="1265" customWidth="1"/>
    <col min="12042" max="12042" width="15.85546875" style="1265" customWidth="1"/>
    <col min="12043" max="12043" width="15.28515625" style="1265" customWidth="1"/>
    <col min="12044" max="12044" width="17" style="1265" customWidth="1"/>
    <col min="12045" max="12045" width="9.140625" style="1265"/>
    <col min="12046" max="12046" width="13.140625" style="1265" bestFit="1" customWidth="1"/>
    <col min="12047" max="12288" width="9.140625" style="1265"/>
    <col min="12289" max="12289" width="4.5703125" style="1265" customWidth="1"/>
    <col min="12290" max="12290" width="3.42578125" style="1265" customWidth="1"/>
    <col min="12291" max="12291" width="2.7109375" style="1265" customWidth="1"/>
    <col min="12292" max="12292" width="3.28515625" style="1265" customWidth="1"/>
    <col min="12293" max="12293" width="40.140625" style="1265" customWidth="1"/>
    <col min="12294" max="12294" width="5" style="1265" customWidth="1"/>
    <col min="12295" max="12295" width="13.42578125" style="1265" customWidth="1"/>
    <col min="12296" max="12296" width="14.28515625" style="1265" customWidth="1"/>
    <col min="12297" max="12297" width="15" style="1265" customWidth="1"/>
    <col min="12298" max="12298" width="15.85546875" style="1265" customWidth="1"/>
    <col min="12299" max="12299" width="15.28515625" style="1265" customWidth="1"/>
    <col min="12300" max="12300" width="17" style="1265" customWidth="1"/>
    <col min="12301" max="12301" width="9.140625" style="1265"/>
    <col min="12302" max="12302" width="13.140625" style="1265" bestFit="1" customWidth="1"/>
    <col min="12303" max="12544" width="9.140625" style="1265"/>
    <col min="12545" max="12545" width="4.5703125" style="1265" customWidth="1"/>
    <col min="12546" max="12546" width="3.42578125" style="1265" customWidth="1"/>
    <col min="12547" max="12547" width="2.7109375" style="1265" customWidth="1"/>
    <col min="12548" max="12548" width="3.28515625" style="1265" customWidth="1"/>
    <col min="12549" max="12549" width="40.140625" style="1265" customWidth="1"/>
    <col min="12550" max="12550" width="5" style="1265" customWidth="1"/>
    <col min="12551" max="12551" width="13.42578125" style="1265" customWidth="1"/>
    <col min="12552" max="12552" width="14.28515625" style="1265" customWidth="1"/>
    <col min="12553" max="12553" width="15" style="1265" customWidth="1"/>
    <col min="12554" max="12554" width="15.85546875" style="1265" customWidth="1"/>
    <col min="12555" max="12555" width="15.28515625" style="1265" customWidth="1"/>
    <col min="12556" max="12556" width="17" style="1265" customWidth="1"/>
    <col min="12557" max="12557" width="9.140625" style="1265"/>
    <col min="12558" max="12558" width="13.140625" style="1265" bestFit="1" customWidth="1"/>
    <col min="12559" max="12800" width="9.140625" style="1265"/>
    <col min="12801" max="12801" width="4.5703125" style="1265" customWidth="1"/>
    <col min="12802" max="12802" width="3.42578125" style="1265" customWidth="1"/>
    <col min="12803" max="12803" width="2.7109375" style="1265" customWidth="1"/>
    <col min="12804" max="12804" width="3.28515625" style="1265" customWidth="1"/>
    <col min="12805" max="12805" width="40.140625" style="1265" customWidth="1"/>
    <col min="12806" max="12806" width="5" style="1265" customWidth="1"/>
    <col min="12807" max="12807" width="13.42578125" style="1265" customWidth="1"/>
    <col min="12808" max="12808" width="14.28515625" style="1265" customWidth="1"/>
    <col min="12809" max="12809" width="15" style="1265" customWidth="1"/>
    <col min="12810" max="12810" width="15.85546875" style="1265" customWidth="1"/>
    <col min="12811" max="12811" width="15.28515625" style="1265" customWidth="1"/>
    <col min="12812" max="12812" width="17" style="1265" customWidth="1"/>
    <col min="12813" max="12813" width="9.140625" style="1265"/>
    <col min="12814" max="12814" width="13.140625" style="1265" bestFit="1" customWidth="1"/>
    <col min="12815" max="13056" width="9.140625" style="1265"/>
    <col min="13057" max="13057" width="4.5703125" style="1265" customWidth="1"/>
    <col min="13058" max="13058" width="3.42578125" style="1265" customWidth="1"/>
    <col min="13059" max="13059" width="2.7109375" style="1265" customWidth="1"/>
    <col min="13060" max="13060" width="3.28515625" style="1265" customWidth="1"/>
    <col min="13061" max="13061" width="40.140625" style="1265" customWidth="1"/>
    <col min="13062" max="13062" width="5" style="1265" customWidth="1"/>
    <col min="13063" max="13063" width="13.42578125" style="1265" customWidth="1"/>
    <col min="13064" max="13064" width="14.28515625" style="1265" customWidth="1"/>
    <col min="13065" max="13065" width="15" style="1265" customWidth="1"/>
    <col min="13066" max="13066" width="15.85546875" style="1265" customWidth="1"/>
    <col min="13067" max="13067" width="15.28515625" style="1265" customWidth="1"/>
    <col min="13068" max="13068" width="17" style="1265" customWidth="1"/>
    <col min="13069" max="13069" width="9.140625" style="1265"/>
    <col min="13070" max="13070" width="13.140625" style="1265" bestFit="1" customWidth="1"/>
    <col min="13071" max="13312" width="9.140625" style="1265"/>
    <col min="13313" max="13313" width="4.5703125" style="1265" customWidth="1"/>
    <col min="13314" max="13314" width="3.42578125" style="1265" customWidth="1"/>
    <col min="13315" max="13315" width="2.7109375" style="1265" customWidth="1"/>
    <col min="13316" max="13316" width="3.28515625" style="1265" customWidth="1"/>
    <col min="13317" max="13317" width="40.140625" style="1265" customWidth="1"/>
    <col min="13318" max="13318" width="5" style="1265" customWidth="1"/>
    <col min="13319" max="13319" width="13.42578125" style="1265" customWidth="1"/>
    <col min="13320" max="13320" width="14.28515625" style="1265" customWidth="1"/>
    <col min="13321" max="13321" width="15" style="1265" customWidth="1"/>
    <col min="13322" max="13322" width="15.85546875" style="1265" customWidth="1"/>
    <col min="13323" max="13323" width="15.28515625" style="1265" customWidth="1"/>
    <col min="13324" max="13324" width="17" style="1265" customWidth="1"/>
    <col min="13325" max="13325" width="9.140625" style="1265"/>
    <col min="13326" max="13326" width="13.140625" style="1265" bestFit="1" customWidth="1"/>
    <col min="13327" max="13568" width="9.140625" style="1265"/>
    <col min="13569" max="13569" width="4.5703125" style="1265" customWidth="1"/>
    <col min="13570" max="13570" width="3.42578125" style="1265" customWidth="1"/>
    <col min="13571" max="13571" width="2.7109375" style="1265" customWidth="1"/>
    <col min="13572" max="13572" width="3.28515625" style="1265" customWidth="1"/>
    <col min="13573" max="13573" width="40.140625" style="1265" customWidth="1"/>
    <col min="13574" max="13574" width="5" style="1265" customWidth="1"/>
    <col min="13575" max="13575" width="13.42578125" style="1265" customWidth="1"/>
    <col min="13576" max="13576" width="14.28515625" style="1265" customWidth="1"/>
    <col min="13577" max="13577" width="15" style="1265" customWidth="1"/>
    <col min="13578" max="13578" width="15.85546875" style="1265" customWidth="1"/>
    <col min="13579" max="13579" width="15.28515625" style="1265" customWidth="1"/>
    <col min="13580" max="13580" width="17" style="1265" customWidth="1"/>
    <col min="13581" max="13581" width="9.140625" style="1265"/>
    <col min="13582" max="13582" width="13.140625" style="1265" bestFit="1" customWidth="1"/>
    <col min="13583" max="13824" width="9.140625" style="1265"/>
    <col min="13825" max="13825" width="4.5703125" style="1265" customWidth="1"/>
    <col min="13826" max="13826" width="3.42578125" style="1265" customWidth="1"/>
    <col min="13827" max="13827" width="2.7109375" style="1265" customWidth="1"/>
    <col min="13828" max="13828" width="3.28515625" style="1265" customWidth="1"/>
    <col min="13829" max="13829" width="40.140625" style="1265" customWidth="1"/>
    <col min="13830" max="13830" width="5" style="1265" customWidth="1"/>
    <col min="13831" max="13831" width="13.42578125" style="1265" customWidth="1"/>
    <col min="13832" max="13832" width="14.28515625" style="1265" customWidth="1"/>
    <col min="13833" max="13833" width="15" style="1265" customWidth="1"/>
    <col min="13834" max="13834" width="15.85546875" style="1265" customWidth="1"/>
    <col min="13835" max="13835" width="15.28515625" style="1265" customWidth="1"/>
    <col min="13836" max="13836" width="17" style="1265" customWidth="1"/>
    <col min="13837" max="13837" width="9.140625" style="1265"/>
    <col min="13838" max="13838" width="13.140625" style="1265" bestFit="1" customWidth="1"/>
    <col min="13839" max="14080" width="9.140625" style="1265"/>
    <col min="14081" max="14081" width="4.5703125" style="1265" customWidth="1"/>
    <col min="14082" max="14082" width="3.42578125" style="1265" customWidth="1"/>
    <col min="14083" max="14083" width="2.7109375" style="1265" customWidth="1"/>
    <col min="14084" max="14084" width="3.28515625" style="1265" customWidth="1"/>
    <col min="14085" max="14085" width="40.140625" style="1265" customWidth="1"/>
    <col min="14086" max="14086" width="5" style="1265" customWidth="1"/>
    <col min="14087" max="14087" width="13.42578125" style="1265" customWidth="1"/>
    <col min="14088" max="14088" width="14.28515625" style="1265" customWidth="1"/>
    <col min="14089" max="14089" width="15" style="1265" customWidth="1"/>
    <col min="14090" max="14090" width="15.85546875" style="1265" customWidth="1"/>
    <col min="14091" max="14091" width="15.28515625" style="1265" customWidth="1"/>
    <col min="14092" max="14092" width="17" style="1265" customWidth="1"/>
    <col min="14093" max="14093" width="9.140625" style="1265"/>
    <col min="14094" max="14094" width="13.140625" style="1265" bestFit="1" customWidth="1"/>
    <col min="14095" max="14336" width="9.140625" style="1265"/>
    <col min="14337" max="14337" width="4.5703125" style="1265" customWidth="1"/>
    <col min="14338" max="14338" width="3.42578125" style="1265" customWidth="1"/>
    <col min="14339" max="14339" width="2.7109375" style="1265" customWidth="1"/>
    <col min="14340" max="14340" width="3.28515625" style="1265" customWidth="1"/>
    <col min="14341" max="14341" width="40.140625" style="1265" customWidth="1"/>
    <col min="14342" max="14342" width="5" style="1265" customWidth="1"/>
    <col min="14343" max="14343" width="13.42578125" style="1265" customWidth="1"/>
    <col min="14344" max="14344" width="14.28515625" style="1265" customWidth="1"/>
    <col min="14345" max="14345" width="15" style="1265" customWidth="1"/>
    <col min="14346" max="14346" width="15.85546875" style="1265" customWidth="1"/>
    <col min="14347" max="14347" width="15.28515625" style="1265" customWidth="1"/>
    <col min="14348" max="14348" width="17" style="1265" customWidth="1"/>
    <col min="14349" max="14349" width="9.140625" style="1265"/>
    <col min="14350" max="14350" width="13.140625" style="1265" bestFit="1" customWidth="1"/>
    <col min="14351" max="14592" width="9.140625" style="1265"/>
    <col min="14593" max="14593" width="4.5703125" style="1265" customWidth="1"/>
    <col min="14594" max="14594" width="3.42578125" style="1265" customWidth="1"/>
    <col min="14595" max="14595" width="2.7109375" style="1265" customWidth="1"/>
    <col min="14596" max="14596" width="3.28515625" style="1265" customWidth="1"/>
    <col min="14597" max="14597" width="40.140625" style="1265" customWidth="1"/>
    <col min="14598" max="14598" width="5" style="1265" customWidth="1"/>
    <col min="14599" max="14599" width="13.42578125" style="1265" customWidth="1"/>
    <col min="14600" max="14600" width="14.28515625" style="1265" customWidth="1"/>
    <col min="14601" max="14601" width="15" style="1265" customWidth="1"/>
    <col min="14602" max="14602" width="15.85546875" style="1265" customWidth="1"/>
    <col min="14603" max="14603" width="15.28515625" style="1265" customWidth="1"/>
    <col min="14604" max="14604" width="17" style="1265" customWidth="1"/>
    <col min="14605" max="14605" width="9.140625" style="1265"/>
    <col min="14606" max="14606" width="13.140625" style="1265" bestFit="1" customWidth="1"/>
    <col min="14607" max="14848" width="9.140625" style="1265"/>
    <col min="14849" max="14849" width="4.5703125" style="1265" customWidth="1"/>
    <col min="14850" max="14850" width="3.42578125" style="1265" customWidth="1"/>
    <col min="14851" max="14851" width="2.7109375" style="1265" customWidth="1"/>
    <col min="14852" max="14852" width="3.28515625" style="1265" customWidth="1"/>
    <col min="14853" max="14853" width="40.140625" style="1265" customWidth="1"/>
    <col min="14854" max="14854" width="5" style="1265" customWidth="1"/>
    <col min="14855" max="14855" width="13.42578125" style="1265" customWidth="1"/>
    <col min="14856" max="14856" width="14.28515625" style="1265" customWidth="1"/>
    <col min="14857" max="14857" width="15" style="1265" customWidth="1"/>
    <col min="14858" max="14858" width="15.85546875" style="1265" customWidth="1"/>
    <col min="14859" max="14859" width="15.28515625" style="1265" customWidth="1"/>
    <col min="14860" max="14860" width="17" style="1265" customWidth="1"/>
    <col min="14861" max="14861" width="9.140625" style="1265"/>
    <col min="14862" max="14862" width="13.140625" style="1265" bestFit="1" customWidth="1"/>
    <col min="14863" max="15104" width="9.140625" style="1265"/>
    <col min="15105" max="15105" width="4.5703125" style="1265" customWidth="1"/>
    <col min="15106" max="15106" width="3.42578125" style="1265" customWidth="1"/>
    <col min="15107" max="15107" width="2.7109375" style="1265" customWidth="1"/>
    <col min="15108" max="15108" width="3.28515625" style="1265" customWidth="1"/>
    <col min="15109" max="15109" width="40.140625" style="1265" customWidth="1"/>
    <col min="15110" max="15110" width="5" style="1265" customWidth="1"/>
    <col min="15111" max="15111" width="13.42578125" style="1265" customWidth="1"/>
    <col min="15112" max="15112" width="14.28515625" style="1265" customWidth="1"/>
    <col min="15113" max="15113" width="15" style="1265" customWidth="1"/>
    <col min="15114" max="15114" width="15.85546875" style="1265" customWidth="1"/>
    <col min="15115" max="15115" width="15.28515625" style="1265" customWidth="1"/>
    <col min="15116" max="15116" width="17" style="1265" customWidth="1"/>
    <col min="15117" max="15117" width="9.140625" style="1265"/>
    <col min="15118" max="15118" width="13.140625" style="1265" bestFit="1" customWidth="1"/>
    <col min="15119" max="15360" width="9.140625" style="1265"/>
    <col min="15361" max="15361" width="4.5703125" style="1265" customWidth="1"/>
    <col min="15362" max="15362" width="3.42578125" style="1265" customWidth="1"/>
    <col min="15363" max="15363" width="2.7109375" style="1265" customWidth="1"/>
    <col min="15364" max="15364" width="3.28515625" style="1265" customWidth="1"/>
    <col min="15365" max="15365" width="40.140625" style="1265" customWidth="1"/>
    <col min="15366" max="15366" width="5" style="1265" customWidth="1"/>
    <col min="15367" max="15367" width="13.42578125" style="1265" customWidth="1"/>
    <col min="15368" max="15368" width="14.28515625" style="1265" customWidth="1"/>
    <col min="15369" max="15369" width="15" style="1265" customWidth="1"/>
    <col min="15370" max="15370" width="15.85546875" style="1265" customWidth="1"/>
    <col min="15371" max="15371" width="15.28515625" style="1265" customWidth="1"/>
    <col min="15372" max="15372" width="17" style="1265" customWidth="1"/>
    <col min="15373" max="15373" width="9.140625" style="1265"/>
    <col min="15374" max="15374" width="13.140625" style="1265" bestFit="1" customWidth="1"/>
    <col min="15375" max="15616" width="9.140625" style="1265"/>
    <col min="15617" max="15617" width="4.5703125" style="1265" customWidth="1"/>
    <col min="15618" max="15618" width="3.42578125" style="1265" customWidth="1"/>
    <col min="15619" max="15619" width="2.7109375" style="1265" customWidth="1"/>
    <col min="15620" max="15620" width="3.28515625" style="1265" customWidth="1"/>
    <col min="15621" max="15621" width="40.140625" style="1265" customWidth="1"/>
    <col min="15622" max="15622" width="5" style="1265" customWidth="1"/>
    <col min="15623" max="15623" width="13.42578125" style="1265" customWidth="1"/>
    <col min="15624" max="15624" width="14.28515625" style="1265" customWidth="1"/>
    <col min="15625" max="15625" width="15" style="1265" customWidth="1"/>
    <col min="15626" max="15626" width="15.85546875" style="1265" customWidth="1"/>
    <col min="15627" max="15627" width="15.28515625" style="1265" customWidth="1"/>
    <col min="15628" max="15628" width="17" style="1265" customWidth="1"/>
    <col min="15629" max="15629" width="9.140625" style="1265"/>
    <col min="15630" max="15630" width="13.140625" style="1265" bestFit="1" customWidth="1"/>
    <col min="15631" max="15872" width="9.140625" style="1265"/>
    <col min="15873" max="15873" width="4.5703125" style="1265" customWidth="1"/>
    <col min="15874" max="15874" width="3.42578125" style="1265" customWidth="1"/>
    <col min="15875" max="15875" width="2.7109375" style="1265" customWidth="1"/>
    <col min="15876" max="15876" width="3.28515625" style="1265" customWidth="1"/>
    <col min="15877" max="15877" width="40.140625" style="1265" customWidth="1"/>
    <col min="15878" max="15878" width="5" style="1265" customWidth="1"/>
    <col min="15879" max="15879" width="13.42578125" style="1265" customWidth="1"/>
    <col min="15880" max="15880" width="14.28515625" style="1265" customWidth="1"/>
    <col min="15881" max="15881" width="15" style="1265" customWidth="1"/>
    <col min="15882" max="15882" width="15.85546875" style="1265" customWidth="1"/>
    <col min="15883" max="15883" width="15.28515625" style="1265" customWidth="1"/>
    <col min="15884" max="15884" width="17" style="1265" customWidth="1"/>
    <col min="15885" max="15885" width="9.140625" style="1265"/>
    <col min="15886" max="15886" width="13.140625" style="1265" bestFit="1" customWidth="1"/>
    <col min="15887" max="16128" width="9.140625" style="1265"/>
    <col min="16129" max="16129" width="4.5703125" style="1265" customWidth="1"/>
    <col min="16130" max="16130" width="3.42578125" style="1265" customWidth="1"/>
    <col min="16131" max="16131" width="2.7109375" style="1265" customWidth="1"/>
    <col min="16132" max="16132" width="3.28515625" style="1265" customWidth="1"/>
    <col min="16133" max="16133" width="40.140625" style="1265" customWidth="1"/>
    <col min="16134" max="16134" width="5" style="1265" customWidth="1"/>
    <col min="16135" max="16135" width="13.42578125" style="1265" customWidth="1"/>
    <col min="16136" max="16136" width="14.28515625" style="1265" customWidth="1"/>
    <col min="16137" max="16137" width="15" style="1265" customWidth="1"/>
    <col min="16138" max="16138" width="15.85546875" style="1265" customWidth="1"/>
    <col min="16139" max="16139" width="15.28515625" style="1265" customWidth="1"/>
    <col min="16140" max="16140" width="17" style="1265" customWidth="1"/>
    <col min="16141" max="16141" width="9.140625" style="1265"/>
    <col min="16142" max="16142" width="13.140625" style="1265" bestFit="1" customWidth="1"/>
    <col min="16143" max="16384" width="9.140625" style="1265"/>
  </cols>
  <sheetData>
    <row r="1" spans="1:14" ht="15" customHeight="1">
      <c r="A1" s="1581" t="s">
        <v>981</v>
      </c>
      <c r="B1" s="1581"/>
      <c r="C1" s="1581"/>
      <c r="D1" s="1581"/>
      <c r="E1" s="1581"/>
      <c r="F1" s="1581"/>
      <c r="G1" s="1581"/>
      <c r="H1" s="1581"/>
      <c r="I1" s="1581"/>
    </row>
    <row r="2" spans="1:14" ht="31.5" customHeight="1">
      <c r="A2" s="1582" t="s">
        <v>982</v>
      </c>
      <c r="B2" s="1582"/>
      <c r="C2" s="1582"/>
      <c r="D2" s="1582"/>
      <c r="E2" s="1582"/>
      <c r="F2" s="1582"/>
      <c r="G2" s="1582"/>
      <c r="H2" s="1582"/>
      <c r="I2" s="1582"/>
    </row>
    <row r="3" spans="1:14" ht="3" hidden="1" customHeight="1">
      <c r="A3" s="1266" t="s">
        <v>983</v>
      </c>
      <c r="B3" s="1267"/>
      <c r="C3" s="1268"/>
      <c r="D3" s="1268"/>
      <c r="E3" s="1269"/>
      <c r="F3" s="1269"/>
      <c r="G3" s="1266"/>
      <c r="H3" s="1270"/>
      <c r="I3" s="1270"/>
    </row>
    <row r="4" spans="1:14" ht="11.25" customHeight="1">
      <c r="A4" s="1271"/>
      <c r="B4" s="1272"/>
      <c r="C4" s="1273"/>
      <c r="D4" s="1273"/>
      <c r="E4" s="1274"/>
      <c r="F4" s="1274"/>
      <c r="G4" s="1270"/>
      <c r="H4" s="1275" t="s">
        <v>168</v>
      </c>
      <c r="I4" s="1275"/>
    </row>
    <row r="5" spans="1:14" s="1277" customFormat="1" ht="13.5" customHeight="1">
      <c r="A5" s="1583" t="s">
        <v>169</v>
      </c>
      <c r="B5" s="1584" t="s">
        <v>984</v>
      </c>
      <c r="C5" s="1585" t="s">
        <v>171</v>
      </c>
      <c r="D5" s="1585" t="s">
        <v>172</v>
      </c>
      <c r="E5" s="1586" t="s">
        <v>985</v>
      </c>
      <c r="F5" s="1276"/>
      <c r="G5" s="1583" t="s">
        <v>986</v>
      </c>
      <c r="H5" s="1587" t="s">
        <v>675</v>
      </c>
      <c r="I5" s="1587"/>
    </row>
    <row r="6" spans="1:14" s="1279" customFormat="1" ht="44.25" customHeight="1">
      <c r="A6" s="1583"/>
      <c r="B6" s="1584"/>
      <c r="C6" s="1585"/>
      <c r="D6" s="1585"/>
      <c r="E6" s="1586"/>
      <c r="F6" s="1276"/>
      <c r="G6" s="1583"/>
      <c r="H6" s="1278" t="s">
        <v>573</v>
      </c>
      <c r="I6" s="1278" t="s">
        <v>574</v>
      </c>
    </row>
    <row r="7" spans="1:14" s="1281" customFormat="1" ht="9.75" customHeight="1">
      <c r="A7" s="1280">
        <v>1</v>
      </c>
      <c r="B7" s="1280">
        <v>2</v>
      </c>
      <c r="C7" s="1280">
        <v>3</v>
      </c>
      <c r="D7" s="1280">
        <v>4</v>
      </c>
      <c r="E7" s="1280">
        <v>5</v>
      </c>
      <c r="F7" s="1280"/>
      <c r="G7" s="1280">
        <v>6</v>
      </c>
      <c r="H7" s="1280">
        <v>7</v>
      </c>
      <c r="I7" s="1280">
        <v>8</v>
      </c>
    </row>
    <row r="8" spans="1:14" s="1290" customFormat="1" ht="42.75" customHeight="1">
      <c r="A8" s="1282">
        <v>2000</v>
      </c>
      <c r="B8" s="1283" t="s">
        <v>185</v>
      </c>
      <c r="C8" s="1284" t="s">
        <v>17</v>
      </c>
      <c r="D8" s="1285" t="s">
        <v>17</v>
      </c>
      <c r="E8" s="1286" t="s">
        <v>987</v>
      </c>
      <c r="F8" s="1286"/>
      <c r="G8" s="1287">
        <f>H8+I8-[3]ekamut!D124</f>
        <v>2360620.3292999999</v>
      </c>
      <c r="H8" s="1288">
        <f>H9+H220+H359+H407+H527+H633+H724+H785</f>
        <v>1047122.6302999998</v>
      </c>
      <c r="I8" s="1288">
        <f>I9+I134+I164+I220+I359+I407+I452+I527+I633+I724+I785</f>
        <v>1413497.699</v>
      </c>
      <c r="J8" s="1289"/>
      <c r="K8" s="1289"/>
      <c r="N8" s="1291"/>
    </row>
    <row r="9" spans="1:14" s="1298" customFormat="1" ht="58.5" customHeight="1">
      <c r="A9" s="1292">
        <v>2100</v>
      </c>
      <c r="B9" s="1293" t="s">
        <v>187</v>
      </c>
      <c r="C9" s="1294">
        <v>0</v>
      </c>
      <c r="D9" s="1294">
        <v>0</v>
      </c>
      <c r="E9" s="1295" t="s">
        <v>988</v>
      </c>
      <c r="F9" s="1295"/>
      <c r="G9" s="1296">
        <f>H9+I9</f>
        <v>331082.03029999998</v>
      </c>
      <c r="H9" s="1296">
        <f>H11+H51+H63+H84+H90+H96+H118+H124</f>
        <v>317532.03029999998</v>
      </c>
      <c r="I9" s="1297">
        <f>I11+I51+I63+I84+I90+I96+I118+I124</f>
        <v>13550</v>
      </c>
      <c r="K9" s="1299"/>
      <c r="L9" s="1299"/>
    </row>
    <row r="10" spans="1:14" ht="13.5" customHeight="1">
      <c r="A10" s="1300"/>
      <c r="B10" s="1293"/>
      <c r="C10" s="1294"/>
      <c r="D10" s="1294"/>
      <c r="E10" s="1301" t="s">
        <v>191</v>
      </c>
      <c r="F10" s="1301"/>
      <c r="G10" s="1302"/>
      <c r="H10" s="1302"/>
      <c r="I10" s="1302"/>
    </row>
    <row r="11" spans="1:14" s="1306" customFormat="1" ht="39.75" customHeight="1">
      <c r="A11" s="1300">
        <v>2110</v>
      </c>
      <c r="B11" s="1293" t="s">
        <v>187</v>
      </c>
      <c r="C11" s="1294">
        <v>1</v>
      </c>
      <c r="D11" s="1294">
        <v>0</v>
      </c>
      <c r="E11" s="1303" t="s">
        <v>192</v>
      </c>
      <c r="F11" s="1303"/>
      <c r="G11" s="1304">
        <f>H11+I11</f>
        <v>248293.7303</v>
      </c>
      <c r="H11" s="1304">
        <f>H13</f>
        <v>245293.7303</v>
      </c>
      <c r="I11" s="1304">
        <f>I13</f>
        <v>3000</v>
      </c>
      <c r="J11" s="1305"/>
      <c r="K11" s="1305"/>
    </row>
    <row r="12" spans="1:14" s="1306" customFormat="1" ht="12.75" customHeight="1">
      <c r="A12" s="1300"/>
      <c r="B12" s="1293"/>
      <c r="C12" s="1294"/>
      <c r="D12" s="1294"/>
      <c r="E12" s="1301" t="s">
        <v>194</v>
      </c>
      <c r="F12" s="1301"/>
      <c r="G12" s="1304"/>
      <c r="H12" s="1307"/>
      <c r="I12" s="1304"/>
    </row>
    <row r="13" spans="1:14" ht="12.75" customHeight="1">
      <c r="A13" s="1300">
        <v>2111</v>
      </c>
      <c r="B13" s="1308" t="s">
        <v>187</v>
      </c>
      <c r="C13" s="1309">
        <v>1</v>
      </c>
      <c r="D13" s="1309">
        <v>1</v>
      </c>
      <c r="E13" s="1301" t="s">
        <v>195</v>
      </c>
      <c r="F13" s="1301"/>
      <c r="G13" s="1310">
        <f>H13+I13</f>
        <v>248293.7303</v>
      </c>
      <c r="H13" s="1310">
        <f>SUM(H15:H38)</f>
        <v>245293.7303</v>
      </c>
      <c r="I13" s="1310">
        <f>SUM(I15:I61)</f>
        <v>3000</v>
      </c>
    </row>
    <row r="14" spans="1:14" ht="26.25" customHeight="1">
      <c r="A14" s="1300"/>
      <c r="B14" s="1308"/>
      <c r="C14" s="1309"/>
      <c r="D14" s="1309"/>
      <c r="E14" s="1301" t="s">
        <v>989</v>
      </c>
      <c r="F14" s="1301"/>
      <c r="G14" s="1302"/>
      <c r="H14" s="1302"/>
      <c r="I14" s="1302"/>
    </row>
    <row r="15" spans="1:14" ht="14.25" customHeight="1">
      <c r="A15" s="1300"/>
      <c r="B15" s="1308"/>
      <c r="C15" s="1309"/>
      <c r="D15" s="1309"/>
      <c r="E15" s="1311" t="s">
        <v>990</v>
      </c>
      <c r="F15" s="1311" t="s">
        <v>700</v>
      </c>
      <c r="G15" s="1310">
        <f>H15+I15</f>
        <v>185516.5</v>
      </c>
      <c r="H15" s="1310">
        <f>[3]aparat!F34</f>
        <v>185516.5</v>
      </c>
      <c r="I15" s="1302"/>
    </row>
    <row r="16" spans="1:14" ht="23.25" customHeight="1">
      <c r="A16" s="1300"/>
      <c r="B16" s="1308"/>
      <c r="C16" s="1309"/>
      <c r="D16" s="1309"/>
      <c r="E16" s="1311" t="s">
        <v>991</v>
      </c>
      <c r="F16" s="1311" t="s">
        <v>702</v>
      </c>
      <c r="G16" s="1310">
        <f>H16+I16</f>
        <v>18000</v>
      </c>
      <c r="H16" s="1310">
        <f>[3]aparat!F35</f>
        <v>18000</v>
      </c>
      <c r="I16" s="1302"/>
    </row>
    <row r="17" spans="1:9" ht="13.5" customHeight="1">
      <c r="A17" s="1300"/>
      <c r="B17" s="1308"/>
      <c r="C17" s="1309"/>
      <c r="D17" s="1309"/>
      <c r="E17" s="1311" t="s">
        <v>992</v>
      </c>
      <c r="F17" s="1311" t="s">
        <v>716</v>
      </c>
      <c r="G17" s="1310">
        <f t="shared" ref="G17:G60" si="0">H17+I17</f>
        <v>6860</v>
      </c>
      <c r="H17" s="1310">
        <f>[3]aparat!F44</f>
        <v>6860</v>
      </c>
      <c r="I17" s="1302"/>
    </row>
    <row r="18" spans="1:9" ht="13.5" customHeight="1">
      <c r="A18" s="1300"/>
      <c r="B18" s="1308"/>
      <c r="C18" s="1309"/>
      <c r="D18" s="1309"/>
      <c r="E18" s="1301" t="s">
        <v>717</v>
      </c>
      <c r="F18" s="1301">
        <v>4213</v>
      </c>
      <c r="G18" s="1310">
        <f t="shared" si="0"/>
        <v>657.3</v>
      </c>
      <c r="H18" s="1310">
        <f>[3]aparat!F45</f>
        <v>657.3</v>
      </c>
      <c r="I18" s="1302"/>
    </row>
    <row r="19" spans="1:9" ht="13.5" customHeight="1">
      <c r="A19" s="1300"/>
      <c r="B19" s="1308"/>
      <c r="C19" s="1309"/>
      <c r="D19" s="1309"/>
      <c r="E19" s="1301" t="s">
        <v>719</v>
      </c>
      <c r="F19" s="1301">
        <v>4214</v>
      </c>
      <c r="G19" s="1310">
        <f t="shared" si="0"/>
        <v>1669.9303</v>
      </c>
      <c r="H19" s="1310">
        <f>[3]aparat!F46</f>
        <v>1669.9303</v>
      </c>
      <c r="I19" s="1302"/>
    </row>
    <row r="20" spans="1:9" ht="13.5" customHeight="1">
      <c r="A20" s="1300"/>
      <c r="B20" s="1308"/>
      <c r="C20" s="1309"/>
      <c r="D20" s="1309"/>
      <c r="E20" s="1311" t="s">
        <v>993</v>
      </c>
      <c r="F20" s="1311" t="s">
        <v>722</v>
      </c>
      <c r="G20" s="1310">
        <f t="shared" si="0"/>
        <v>500</v>
      </c>
      <c r="H20" s="1310">
        <f>[3]aparat!F47</f>
        <v>500</v>
      </c>
      <c r="I20" s="1302"/>
    </row>
    <row r="21" spans="1:9" ht="13.5" customHeight="1">
      <c r="A21" s="1300"/>
      <c r="B21" s="1308"/>
      <c r="C21" s="1309"/>
      <c r="D21" s="1309"/>
      <c r="E21" s="1311" t="s">
        <v>994</v>
      </c>
      <c r="F21" s="1311" t="s">
        <v>724</v>
      </c>
      <c r="G21" s="1310">
        <f t="shared" si="0"/>
        <v>0</v>
      </c>
      <c r="H21" s="1310">
        <f>[3]aparat!F48</f>
        <v>0</v>
      </c>
      <c r="I21" s="1302"/>
    </row>
    <row r="22" spans="1:9" ht="13.5" customHeight="1">
      <c r="A22" s="1300"/>
      <c r="B22" s="1308"/>
      <c r="C22" s="1309"/>
      <c r="D22" s="1309"/>
      <c r="E22" s="1301" t="s">
        <v>728</v>
      </c>
      <c r="F22" s="1301">
        <v>4221</v>
      </c>
      <c r="G22" s="1310">
        <f t="shared" si="0"/>
        <v>1500</v>
      </c>
      <c r="H22" s="1310">
        <f>[3]aparat!F51</f>
        <v>1500</v>
      </c>
      <c r="I22" s="1302"/>
    </row>
    <row r="23" spans="1:9" ht="13.5" customHeight="1">
      <c r="A23" s="1300"/>
      <c r="B23" s="1308"/>
      <c r="C23" s="1309"/>
      <c r="D23" s="1309"/>
      <c r="E23" s="1301" t="s">
        <v>729</v>
      </c>
      <c r="F23" s="1301">
        <v>4222</v>
      </c>
      <c r="G23" s="1310">
        <f t="shared" si="0"/>
        <v>3500</v>
      </c>
      <c r="H23" s="1310">
        <f>[3]aparat!F52</f>
        <v>3500</v>
      </c>
      <c r="I23" s="1302"/>
    </row>
    <row r="24" spans="1:9" ht="13.5" customHeight="1">
      <c r="A24" s="1300"/>
      <c r="B24" s="1308"/>
      <c r="C24" s="1309"/>
      <c r="D24" s="1309"/>
      <c r="E24" s="1301" t="s">
        <v>995</v>
      </c>
      <c r="F24" s="1301">
        <v>4229</v>
      </c>
      <c r="G24" s="1310">
        <f t="shared" si="0"/>
        <v>0</v>
      </c>
      <c r="H24" s="1310">
        <f>[3]aparat!F53</f>
        <v>0</v>
      </c>
      <c r="I24" s="1302"/>
    </row>
    <row r="25" spans="1:9" ht="13.5" customHeight="1">
      <c r="A25" s="1300"/>
      <c r="B25" s="1308"/>
      <c r="C25" s="1309"/>
      <c r="D25" s="1309"/>
      <c r="E25" s="1301" t="s">
        <v>736</v>
      </c>
      <c r="F25" s="1301">
        <v>4232</v>
      </c>
      <c r="G25" s="1310">
        <f t="shared" si="0"/>
        <v>3400</v>
      </c>
      <c r="H25" s="1310">
        <f>[3]aparat!F56</f>
        <v>3400</v>
      </c>
      <c r="I25" s="1302"/>
    </row>
    <row r="26" spans="1:9" ht="27" customHeight="1">
      <c r="A26" s="1300"/>
      <c r="B26" s="1308"/>
      <c r="C26" s="1309"/>
      <c r="D26" s="1309"/>
      <c r="E26" s="1301" t="s">
        <v>738</v>
      </c>
      <c r="F26" s="1301">
        <v>4233</v>
      </c>
      <c r="G26" s="1310">
        <f t="shared" si="0"/>
        <v>1500</v>
      </c>
      <c r="H26" s="1310">
        <f>[3]aparat!F57</f>
        <v>1500</v>
      </c>
      <c r="I26" s="1302"/>
    </row>
    <row r="27" spans="1:9" ht="13.5" customHeight="1">
      <c r="A27" s="1300"/>
      <c r="B27" s="1308"/>
      <c r="C27" s="1309"/>
      <c r="D27" s="1309"/>
      <c r="E27" s="1301" t="s">
        <v>740</v>
      </c>
      <c r="F27" s="1301">
        <v>4234</v>
      </c>
      <c r="G27" s="1310">
        <f t="shared" si="0"/>
        <v>850</v>
      </c>
      <c r="H27" s="1310">
        <f>[3]aparat!F58</f>
        <v>850</v>
      </c>
      <c r="I27" s="1302"/>
    </row>
    <row r="28" spans="1:9" ht="13.5" customHeight="1">
      <c r="A28" s="1300"/>
      <c r="B28" s="1308"/>
      <c r="C28" s="1309"/>
      <c r="D28" s="1309"/>
      <c r="E28" s="1301" t="s">
        <v>996</v>
      </c>
      <c r="F28" s="1301">
        <v>4235</v>
      </c>
      <c r="G28" s="1310">
        <f t="shared" si="0"/>
        <v>4000</v>
      </c>
      <c r="H28" s="1310">
        <f>[3]aparat!F59</f>
        <v>4000</v>
      </c>
      <c r="I28" s="1302"/>
    </row>
    <row r="29" spans="1:9" ht="13.5" customHeight="1">
      <c r="A29" s="1300"/>
      <c r="B29" s="1308"/>
      <c r="C29" s="1309"/>
      <c r="D29" s="1309"/>
      <c r="E29" s="1301" t="s">
        <v>745</v>
      </c>
      <c r="F29" s="1301">
        <v>4237</v>
      </c>
      <c r="G29" s="1310">
        <f t="shared" si="0"/>
        <v>3400</v>
      </c>
      <c r="H29" s="1310">
        <f>[3]aparat!F61</f>
        <v>3400</v>
      </c>
      <c r="I29" s="1302"/>
    </row>
    <row r="30" spans="1:9" ht="13.5" customHeight="1">
      <c r="A30" s="1300"/>
      <c r="B30" s="1308"/>
      <c r="C30" s="1309"/>
      <c r="D30" s="1309"/>
      <c r="E30" s="1301" t="s">
        <v>997</v>
      </c>
      <c r="F30" s="1301">
        <v>4239</v>
      </c>
      <c r="G30" s="1310">
        <f t="shared" si="0"/>
        <v>900</v>
      </c>
      <c r="H30" s="1310">
        <f>[3]aparat!F62</f>
        <v>900</v>
      </c>
      <c r="I30" s="1302"/>
    </row>
    <row r="31" spans="1:9" ht="13.5" customHeight="1">
      <c r="A31" s="1300"/>
      <c r="B31" s="1308"/>
      <c r="C31" s="1309"/>
      <c r="D31" s="1309"/>
      <c r="E31" s="1301" t="s">
        <v>750</v>
      </c>
      <c r="F31" s="1301">
        <v>4241</v>
      </c>
      <c r="G31" s="1310">
        <f t="shared" si="0"/>
        <v>2900</v>
      </c>
      <c r="H31" s="1310">
        <f>[3]aparat!F64</f>
        <v>2900</v>
      </c>
      <c r="I31" s="1302"/>
    </row>
    <row r="32" spans="1:9" ht="13.5" customHeight="1">
      <c r="A32" s="1300"/>
      <c r="B32" s="1308"/>
      <c r="C32" s="1309"/>
      <c r="D32" s="1309"/>
      <c r="E32" s="1301" t="s">
        <v>998</v>
      </c>
      <c r="F32" s="1301"/>
      <c r="G32" s="1310">
        <f>H32+I32</f>
        <v>0</v>
      </c>
      <c r="H32" s="1310">
        <f>[3]aparat!F66</f>
        <v>0</v>
      </c>
      <c r="I32" s="1302"/>
    </row>
    <row r="33" spans="1:9" ht="24.75" customHeight="1">
      <c r="A33" s="1300"/>
      <c r="B33" s="1308"/>
      <c r="C33" s="1309"/>
      <c r="D33" s="1309"/>
      <c r="E33" s="1301" t="s">
        <v>999</v>
      </c>
      <c r="F33" s="1301">
        <v>4252</v>
      </c>
      <c r="G33" s="1310">
        <f t="shared" si="0"/>
        <v>1450</v>
      </c>
      <c r="H33" s="1310">
        <f>[3]aparat!F67</f>
        <v>1450</v>
      </c>
      <c r="I33" s="1302"/>
    </row>
    <row r="34" spans="1:9" ht="12.75" customHeight="1">
      <c r="A34" s="1300"/>
      <c r="B34" s="1308"/>
      <c r="C34" s="1309"/>
      <c r="D34" s="1309"/>
      <c r="E34" s="1311" t="s">
        <v>1000</v>
      </c>
      <c r="F34" s="1311" t="s">
        <v>759</v>
      </c>
      <c r="G34" s="1310">
        <f t="shared" si="0"/>
        <v>1400</v>
      </c>
      <c r="H34" s="1310">
        <f>[3]aparat!F69</f>
        <v>1400</v>
      </c>
      <c r="I34" s="1302"/>
    </row>
    <row r="35" spans="1:9" ht="12.75" customHeight="1">
      <c r="A35" s="1300"/>
      <c r="B35" s="1308"/>
      <c r="C35" s="1309"/>
      <c r="D35" s="1309"/>
      <c r="E35" s="1311" t="s">
        <v>764</v>
      </c>
      <c r="F35" s="1311" t="s">
        <v>765</v>
      </c>
      <c r="G35" s="1310">
        <f t="shared" si="0"/>
        <v>5000</v>
      </c>
      <c r="H35" s="1310">
        <f>[3]aparat!F71</f>
        <v>5000</v>
      </c>
      <c r="I35" s="1302"/>
    </row>
    <row r="36" spans="1:9" ht="13.5" customHeight="1">
      <c r="A36" s="1300"/>
      <c r="B36" s="1308"/>
      <c r="C36" s="1309"/>
      <c r="D36" s="1309"/>
      <c r="E36" s="1311" t="s">
        <v>770</v>
      </c>
      <c r="F36" s="1311" t="s">
        <v>771</v>
      </c>
      <c r="G36" s="1310">
        <f t="shared" si="0"/>
        <v>990</v>
      </c>
      <c r="H36" s="1310">
        <f>[3]aparat!F74</f>
        <v>990</v>
      </c>
      <c r="I36" s="1302"/>
    </row>
    <row r="37" spans="1:9" ht="12" customHeight="1">
      <c r="A37" s="1300"/>
      <c r="B37" s="1308"/>
      <c r="C37" s="1309"/>
      <c r="D37" s="1309"/>
      <c r="E37" s="1311" t="s">
        <v>772</v>
      </c>
      <c r="F37" s="1311" t="s">
        <v>773</v>
      </c>
      <c r="G37" s="1310">
        <f t="shared" si="0"/>
        <v>1200</v>
      </c>
      <c r="H37" s="1310">
        <f>[3]aparat!F75</f>
        <v>1200</v>
      </c>
      <c r="I37" s="1302"/>
    </row>
    <row r="38" spans="1:9" ht="11.25" customHeight="1">
      <c r="A38" s="1300"/>
      <c r="B38" s="1308"/>
      <c r="C38" s="1309"/>
      <c r="D38" s="1309"/>
      <c r="E38" s="1311" t="s">
        <v>1001</v>
      </c>
      <c r="F38" s="1311" t="s">
        <v>865</v>
      </c>
      <c r="G38" s="1310">
        <f t="shared" si="0"/>
        <v>100</v>
      </c>
      <c r="H38" s="1310">
        <f>[3]aparat!F136</f>
        <v>100</v>
      </c>
      <c r="I38" s="1302"/>
    </row>
    <row r="39" spans="1:9" ht="11.25" customHeight="1">
      <c r="A39" s="1300"/>
      <c r="B39" s="1308"/>
      <c r="C39" s="1309"/>
      <c r="D39" s="1309"/>
      <c r="E39" s="1312" t="s">
        <v>1002</v>
      </c>
      <c r="F39" s="1311" t="s">
        <v>897</v>
      </c>
      <c r="G39" s="1310">
        <f>H39+I39</f>
        <v>0</v>
      </c>
      <c r="H39" s="1310"/>
      <c r="I39" s="1302">
        <f>[3]aparat!F154</f>
        <v>0</v>
      </c>
    </row>
    <row r="40" spans="1:9" ht="14.25" customHeight="1">
      <c r="A40" s="1300"/>
      <c r="B40" s="1308"/>
      <c r="C40" s="1309"/>
      <c r="D40" s="1309"/>
      <c r="E40" s="1311" t="s">
        <v>1003</v>
      </c>
      <c r="F40" s="1311" t="s">
        <v>899</v>
      </c>
      <c r="G40" s="1302">
        <f>H40+I40</f>
        <v>3000</v>
      </c>
      <c r="H40" s="1302"/>
      <c r="I40" s="1302">
        <f>[3]aparat!F155</f>
        <v>3000</v>
      </c>
    </row>
    <row r="41" spans="1:9" ht="14.25" customHeight="1">
      <c r="A41" s="1300"/>
      <c r="B41" s="1308"/>
      <c r="C41" s="1309"/>
      <c r="D41" s="1309"/>
      <c r="E41" s="1311" t="s">
        <v>1004</v>
      </c>
      <c r="F41" s="1311" t="s">
        <v>901</v>
      </c>
      <c r="G41" s="1302">
        <f>H41+I41</f>
        <v>0</v>
      </c>
      <c r="H41" s="1302"/>
      <c r="I41" s="1302">
        <f>[3]aparat!F156</f>
        <v>0</v>
      </c>
    </row>
    <row r="42" spans="1:9" ht="14.25" customHeight="1">
      <c r="A42" s="1300"/>
      <c r="B42" s="1308"/>
      <c r="C42" s="1309"/>
      <c r="D42" s="1309"/>
      <c r="E42" s="1311" t="s">
        <v>1005</v>
      </c>
      <c r="F42" s="1311" t="s">
        <v>894</v>
      </c>
      <c r="G42" s="1302">
        <f>H42+I42</f>
        <v>0</v>
      </c>
      <c r="H42" s="1302"/>
      <c r="I42" s="1302">
        <f>[3]aparat!F153</f>
        <v>0</v>
      </c>
    </row>
    <row r="43" spans="1:9" ht="11.25" hidden="1" customHeight="1">
      <c r="A43" s="1300">
        <v>2112</v>
      </c>
      <c r="B43" s="1308" t="s">
        <v>187</v>
      </c>
      <c r="C43" s="1309">
        <v>1</v>
      </c>
      <c r="D43" s="1309">
        <v>2</v>
      </c>
      <c r="E43" s="1301" t="s">
        <v>197</v>
      </c>
      <c r="F43" s="1301"/>
      <c r="G43" s="1302">
        <f t="shared" si="0"/>
        <v>0</v>
      </c>
      <c r="H43" s="1302"/>
      <c r="I43" s="1302"/>
    </row>
    <row r="44" spans="1:9" ht="11.25" hidden="1" customHeight="1">
      <c r="A44" s="1300"/>
      <c r="B44" s="1308"/>
      <c r="C44" s="1309"/>
      <c r="D44" s="1309"/>
      <c r="E44" s="1301" t="s">
        <v>989</v>
      </c>
      <c r="F44" s="1301"/>
      <c r="G44" s="1302">
        <f t="shared" si="0"/>
        <v>0</v>
      </c>
      <c r="H44" s="1302"/>
      <c r="I44" s="1302"/>
    </row>
    <row r="45" spans="1:9" ht="11.25" hidden="1" customHeight="1">
      <c r="A45" s="1300"/>
      <c r="B45" s="1308"/>
      <c r="C45" s="1309"/>
      <c r="D45" s="1309"/>
      <c r="E45" s="1301" t="s">
        <v>1006</v>
      </c>
      <c r="F45" s="1301"/>
      <c r="G45" s="1302">
        <f t="shared" si="0"/>
        <v>0</v>
      </c>
      <c r="H45" s="1302"/>
      <c r="I45" s="1302"/>
    </row>
    <row r="46" spans="1:9" ht="11.25" hidden="1" customHeight="1">
      <c r="A46" s="1300"/>
      <c r="B46" s="1308"/>
      <c r="C46" s="1309"/>
      <c r="D46" s="1309"/>
      <c r="E46" s="1301" t="s">
        <v>1006</v>
      </c>
      <c r="F46" s="1301"/>
      <c r="G46" s="1302">
        <f t="shared" si="0"/>
        <v>0</v>
      </c>
      <c r="H46" s="1302"/>
      <c r="I46" s="1302"/>
    </row>
    <row r="47" spans="1:9" ht="11.25" hidden="1" customHeight="1">
      <c r="A47" s="1300">
        <v>2113</v>
      </c>
      <c r="B47" s="1308" t="s">
        <v>187</v>
      </c>
      <c r="C47" s="1309">
        <v>1</v>
      </c>
      <c r="D47" s="1309">
        <v>3</v>
      </c>
      <c r="E47" s="1301" t="s">
        <v>199</v>
      </c>
      <c r="F47" s="1301"/>
      <c r="G47" s="1302">
        <f t="shared" si="0"/>
        <v>0</v>
      </c>
      <c r="H47" s="1302"/>
      <c r="I47" s="1302"/>
    </row>
    <row r="48" spans="1:9" ht="11.25" hidden="1" customHeight="1">
      <c r="A48" s="1300"/>
      <c r="B48" s="1308"/>
      <c r="C48" s="1309"/>
      <c r="D48" s="1309"/>
      <c r="E48" s="1301" t="s">
        <v>989</v>
      </c>
      <c r="F48" s="1301"/>
      <c r="G48" s="1302">
        <f t="shared" si="0"/>
        <v>0</v>
      </c>
      <c r="H48" s="1302"/>
      <c r="I48" s="1302"/>
    </row>
    <row r="49" spans="1:9" ht="11.25" hidden="1" customHeight="1">
      <c r="A49" s="1300"/>
      <c r="B49" s="1308"/>
      <c r="C49" s="1309"/>
      <c r="D49" s="1309"/>
      <c r="E49" s="1301" t="s">
        <v>1006</v>
      </c>
      <c r="F49" s="1301"/>
      <c r="G49" s="1302">
        <f t="shared" si="0"/>
        <v>0</v>
      </c>
      <c r="H49" s="1302"/>
      <c r="I49" s="1302"/>
    </row>
    <row r="50" spans="1:9" ht="11.25" hidden="1" customHeight="1">
      <c r="A50" s="1300"/>
      <c r="B50" s="1308"/>
      <c r="C50" s="1309"/>
      <c r="D50" s="1309"/>
      <c r="E50" s="1301" t="s">
        <v>1006</v>
      </c>
      <c r="F50" s="1301"/>
      <c r="G50" s="1302">
        <f t="shared" si="0"/>
        <v>0</v>
      </c>
      <c r="H50" s="1302"/>
      <c r="I50" s="1302"/>
    </row>
    <row r="51" spans="1:9" ht="11.25" hidden="1" customHeight="1">
      <c r="A51" s="1300">
        <v>2120</v>
      </c>
      <c r="B51" s="1293" t="s">
        <v>187</v>
      </c>
      <c r="C51" s="1294">
        <v>2</v>
      </c>
      <c r="D51" s="1294">
        <v>0</v>
      </c>
      <c r="E51" s="1303" t="s">
        <v>201</v>
      </c>
      <c r="F51" s="1303"/>
      <c r="G51" s="1302">
        <f t="shared" si="0"/>
        <v>0</v>
      </c>
      <c r="H51" s="1302"/>
      <c r="I51" s="1302"/>
    </row>
    <row r="52" spans="1:9" s="1306" customFormat="1" ht="11.25" hidden="1" customHeight="1">
      <c r="A52" s="1300"/>
      <c r="B52" s="1293"/>
      <c r="C52" s="1294"/>
      <c r="D52" s="1294"/>
      <c r="E52" s="1301" t="s">
        <v>194</v>
      </c>
      <c r="F52" s="1301"/>
      <c r="G52" s="1302">
        <f t="shared" si="0"/>
        <v>0</v>
      </c>
      <c r="H52" s="1307"/>
      <c r="I52" s="1307"/>
    </row>
    <row r="53" spans="1:9" ht="11.25" hidden="1" customHeight="1">
      <c r="A53" s="1300">
        <v>2121</v>
      </c>
      <c r="B53" s="1308" t="s">
        <v>187</v>
      </c>
      <c r="C53" s="1309">
        <v>2</v>
      </c>
      <c r="D53" s="1309">
        <v>1</v>
      </c>
      <c r="E53" s="1313" t="s">
        <v>203</v>
      </c>
      <c r="F53" s="1313"/>
      <c r="G53" s="1302">
        <f t="shared" si="0"/>
        <v>0</v>
      </c>
      <c r="H53" s="1302"/>
      <c r="I53" s="1302"/>
    </row>
    <row r="54" spans="1:9" ht="11.25" hidden="1" customHeight="1">
      <c r="A54" s="1300"/>
      <c r="B54" s="1308"/>
      <c r="C54" s="1309"/>
      <c r="D54" s="1309"/>
      <c r="E54" s="1301" t="s">
        <v>989</v>
      </c>
      <c r="F54" s="1301"/>
      <c r="G54" s="1302">
        <f t="shared" si="0"/>
        <v>0</v>
      </c>
      <c r="H54" s="1302"/>
      <c r="I54" s="1302"/>
    </row>
    <row r="55" spans="1:9" ht="11.25" hidden="1" customHeight="1">
      <c r="A55" s="1300"/>
      <c r="B55" s="1308"/>
      <c r="C55" s="1309"/>
      <c r="D55" s="1309"/>
      <c r="E55" s="1301" t="s">
        <v>1006</v>
      </c>
      <c r="F55" s="1301"/>
      <c r="G55" s="1302">
        <f t="shared" si="0"/>
        <v>0</v>
      </c>
      <c r="H55" s="1302"/>
      <c r="I55" s="1302"/>
    </row>
    <row r="56" spans="1:9" ht="11.25" hidden="1" customHeight="1">
      <c r="A56" s="1300"/>
      <c r="B56" s="1308"/>
      <c r="C56" s="1309"/>
      <c r="D56" s="1309"/>
      <c r="E56" s="1301" t="s">
        <v>1006</v>
      </c>
      <c r="F56" s="1301"/>
      <c r="G56" s="1302">
        <f t="shared" si="0"/>
        <v>0</v>
      </c>
      <c r="H56" s="1302"/>
      <c r="I56" s="1302"/>
    </row>
    <row r="57" spans="1:9" ht="11.25" hidden="1" customHeight="1">
      <c r="A57" s="1300">
        <v>2122</v>
      </c>
      <c r="B57" s="1308" t="s">
        <v>187</v>
      </c>
      <c r="C57" s="1309">
        <v>2</v>
      </c>
      <c r="D57" s="1309">
        <v>2</v>
      </c>
      <c r="E57" s="1301" t="s">
        <v>205</v>
      </c>
      <c r="F57" s="1301"/>
      <c r="G57" s="1302">
        <f t="shared" si="0"/>
        <v>0</v>
      </c>
      <c r="H57" s="1302"/>
      <c r="I57" s="1302"/>
    </row>
    <row r="58" spans="1:9" ht="11.25" hidden="1" customHeight="1">
      <c r="A58" s="1300"/>
      <c r="B58" s="1308"/>
      <c r="C58" s="1309"/>
      <c r="D58" s="1309"/>
      <c r="E58" s="1301" t="s">
        <v>989</v>
      </c>
      <c r="F58" s="1301"/>
      <c r="G58" s="1302">
        <f t="shared" si="0"/>
        <v>0</v>
      </c>
      <c r="H58" s="1302"/>
      <c r="I58" s="1302"/>
    </row>
    <row r="59" spans="1:9" ht="11.25" hidden="1" customHeight="1">
      <c r="A59" s="1300"/>
      <c r="B59" s="1308"/>
      <c r="C59" s="1309"/>
      <c r="D59" s="1309"/>
      <c r="E59" s="1301" t="s">
        <v>1006</v>
      </c>
      <c r="F59" s="1301"/>
      <c r="G59" s="1302">
        <f t="shared" si="0"/>
        <v>0</v>
      </c>
      <c r="H59" s="1302"/>
      <c r="I59" s="1302"/>
    </row>
    <row r="60" spans="1:9" ht="11.25" hidden="1" customHeight="1">
      <c r="A60" s="1300"/>
      <c r="B60" s="1308"/>
      <c r="C60" s="1309"/>
      <c r="D60" s="1309"/>
      <c r="E60" s="1301" t="s">
        <v>1006</v>
      </c>
      <c r="F60" s="1301"/>
      <c r="G60" s="1302">
        <f t="shared" si="0"/>
        <v>0</v>
      </c>
      <c r="H60" s="1302"/>
      <c r="I60" s="1302"/>
    </row>
    <row r="61" spans="1:9" ht="11.25" customHeight="1">
      <c r="A61" s="1300"/>
      <c r="B61" s="1308"/>
      <c r="C61" s="1309"/>
      <c r="D61" s="1309"/>
      <c r="E61" s="1301" t="s">
        <v>1007</v>
      </c>
      <c r="F61" s="1301">
        <v>5134</v>
      </c>
      <c r="G61" s="1302">
        <f>I61+H61</f>
        <v>0</v>
      </c>
      <c r="H61" s="1302"/>
      <c r="I61" s="1302">
        <f>[3]aparat!F160</f>
        <v>0</v>
      </c>
    </row>
    <row r="62" spans="1:9" ht="11.25" hidden="1" customHeight="1">
      <c r="A62" s="1300"/>
      <c r="B62" s="1308"/>
      <c r="C62" s="1309"/>
      <c r="D62" s="1309"/>
      <c r="E62" s="1301"/>
      <c r="F62" s="1301"/>
      <c r="G62" s="1302"/>
      <c r="H62" s="1302"/>
      <c r="I62" s="1302"/>
    </row>
    <row r="63" spans="1:9" ht="12.75" customHeight="1">
      <c r="A63" s="1300">
        <v>2130</v>
      </c>
      <c r="B63" s="1293" t="s">
        <v>187</v>
      </c>
      <c r="C63" s="1294">
        <v>3</v>
      </c>
      <c r="D63" s="1294">
        <v>0</v>
      </c>
      <c r="E63" s="1303" t="s">
        <v>207</v>
      </c>
      <c r="F63" s="1303"/>
      <c r="G63" s="1302">
        <f>H63+I63</f>
        <v>4155</v>
      </c>
      <c r="H63" s="1302">
        <f>H65+H69+H73</f>
        <v>4155</v>
      </c>
      <c r="I63" s="1302"/>
    </row>
    <row r="64" spans="1:9" s="1306" customFormat="1" ht="15.75">
      <c r="A64" s="1300"/>
      <c r="B64" s="1293"/>
      <c r="C64" s="1294"/>
      <c r="D64" s="1294"/>
      <c r="E64" s="1301" t="s">
        <v>194</v>
      </c>
      <c r="F64" s="1301"/>
      <c r="G64" s="1307"/>
      <c r="H64" s="1307"/>
      <c r="I64" s="1307"/>
    </row>
    <row r="65" spans="1:9" ht="27" hidden="1">
      <c r="A65" s="1300">
        <v>2131</v>
      </c>
      <c r="B65" s="1308" t="s">
        <v>187</v>
      </c>
      <c r="C65" s="1309">
        <v>3</v>
      </c>
      <c r="D65" s="1309">
        <v>1</v>
      </c>
      <c r="E65" s="1301" t="s">
        <v>209</v>
      </c>
      <c r="F65" s="1301"/>
      <c r="G65" s="1302"/>
      <c r="H65" s="1302"/>
      <c r="I65" s="1302"/>
    </row>
    <row r="66" spans="1:9" ht="40.5" hidden="1">
      <c r="A66" s="1300"/>
      <c r="B66" s="1308"/>
      <c r="C66" s="1309"/>
      <c r="D66" s="1309"/>
      <c r="E66" s="1301" t="s">
        <v>989</v>
      </c>
      <c r="F66" s="1301"/>
      <c r="G66" s="1302"/>
      <c r="H66" s="1302"/>
      <c r="I66" s="1302"/>
    </row>
    <row r="67" spans="1:9" ht="15.75" hidden="1">
      <c r="A67" s="1300"/>
      <c r="B67" s="1308"/>
      <c r="C67" s="1309"/>
      <c r="D67" s="1309"/>
      <c r="E67" s="1301" t="s">
        <v>1006</v>
      </c>
      <c r="F67" s="1301"/>
      <c r="G67" s="1302"/>
      <c r="H67" s="1302"/>
      <c r="I67" s="1302"/>
    </row>
    <row r="68" spans="1:9" ht="15.75" hidden="1">
      <c r="A68" s="1300"/>
      <c r="B68" s="1308"/>
      <c r="C68" s="1309"/>
      <c r="D68" s="1309"/>
      <c r="E68" s="1301" t="s">
        <v>1006</v>
      </c>
      <c r="F68" s="1301"/>
      <c r="G68" s="1302"/>
      <c r="H68" s="1302"/>
      <c r="I68" s="1302"/>
    </row>
    <row r="69" spans="1:9" ht="14.25" hidden="1" customHeight="1">
      <c r="A69" s="1300">
        <v>2132</v>
      </c>
      <c r="B69" s="1308" t="s">
        <v>187</v>
      </c>
      <c r="C69" s="1309">
        <v>3</v>
      </c>
      <c r="D69" s="1309">
        <v>2</v>
      </c>
      <c r="E69" s="1301" t="s">
        <v>211</v>
      </c>
      <c r="F69" s="1301"/>
      <c r="G69" s="1302"/>
      <c r="H69" s="1302"/>
      <c r="I69" s="1302"/>
    </row>
    <row r="70" spans="1:9" ht="40.5" hidden="1">
      <c r="A70" s="1300"/>
      <c r="B70" s="1308"/>
      <c r="C70" s="1309"/>
      <c r="D70" s="1309"/>
      <c r="E70" s="1301" t="s">
        <v>989</v>
      </c>
      <c r="F70" s="1301"/>
      <c r="G70" s="1302"/>
      <c r="H70" s="1302"/>
      <c r="I70" s="1302"/>
    </row>
    <row r="71" spans="1:9" ht="15.75" hidden="1">
      <c r="A71" s="1300"/>
      <c r="B71" s="1308"/>
      <c r="C71" s="1309"/>
      <c r="D71" s="1309"/>
      <c r="E71" s="1301" t="s">
        <v>1006</v>
      </c>
      <c r="F71" s="1301"/>
      <c r="G71" s="1302"/>
      <c r="H71" s="1302"/>
      <c r="I71" s="1302"/>
    </row>
    <row r="72" spans="1:9" ht="15.75" hidden="1">
      <c r="A72" s="1300"/>
      <c r="B72" s="1308"/>
      <c r="C72" s="1309"/>
      <c r="D72" s="1309"/>
      <c r="E72" s="1301" t="s">
        <v>1006</v>
      </c>
      <c r="F72" s="1301"/>
      <c r="G72" s="1302"/>
      <c r="H72" s="1302"/>
      <c r="I72" s="1302"/>
    </row>
    <row r="73" spans="1:9" ht="13.5" customHeight="1">
      <c r="A73" s="1300">
        <v>2133</v>
      </c>
      <c r="B73" s="1308" t="s">
        <v>187</v>
      </c>
      <c r="C73" s="1309">
        <v>3</v>
      </c>
      <c r="D73" s="1309">
        <v>3</v>
      </c>
      <c r="E73" s="1301" t="s">
        <v>213</v>
      </c>
      <c r="F73" s="1301"/>
      <c r="G73" s="1302">
        <f>H73+I73</f>
        <v>4155</v>
      </c>
      <c r="H73" s="1302">
        <f>H75+H76+H77+H79+H80+H81+H82+H83+H78</f>
        <v>4155</v>
      </c>
      <c r="I73" s="1302"/>
    </row>
    <row r="74" spans="1:9" ht="27" customHeight="1">
      <c r="A74" s="1300"/>
      <c r="B74" s="1308"/>
      <c r="C74" s="1309"/>
      <c r="D74" s="1309"/>
      <c r="E74" s="1301" t="s">
        <v>989</v>
      </c>
      <c r="F74" s="1301"/>
      <c r="G74" s="1302"/>
      <c r="H74" s="1302"/>
      <c r="I74" s="1302"/>
    </row>
    <row r="75" spans="1:9" ht="13.5" customHeight="1">
      <c r="A75" s="1300"/>
      <c r="B75" s="1308"/>
      <c r="C75" s="1309"/>
      <c r="D75" s="1309"/>
      <c r="E75" s="1301" t="s">
        <v>699</v>
      </c>
      <c r="F75" s="1301">
        <v>4111</v>
      </c>
      <c r="G75" s="1310">
        <f t="shared" ref="G75:G83" si="1">H75+I75</f>
        <v>2300</v>
      </c>
      <c r="H75" s="1310">
        <f>'[3]zags '!F34</f>
        <v>2300</v>
      </c>
      <c r="I75" s="1302"/>
    </row>
    <row r="76" spans="1:9" ht="13.5" customHeight="1">
      <c r="A76" s="1300"/>
      <c r="B76" s="1308"/>
      <c r="C76" s="1309"/>
      <c r="D76" s="1309"/>
      <c r="E76" s="1301" t="s">
        <v>1008</v>
      </c>
      <c r="F76" s="1301">
        <v>4212</v>
      </c>
      <c r="G76" s="1310">
        <f t="shared" si="1"/>
        <v>0</v>
      </c>
      <c r="H76" s="1310">
        <f>'[3]zags '!F44</f>
        <v>0</v>
      </c>
      <c r="I76" s="1302"/>
    </row>
    <row r="77" spans="1:9" ht="15.75" customHeight="1">
      <c r="A77" s="1300"/>
      <c r="B77" s="1308"/>
      <c r="C77" s="1309"/>
      <c r="D77" s="1309"/>
      <c r="E77" s="1301" t="s">
        <v>719</v>
      </c>
      <c r="F77" s="1301">
        <v>4214</v>
      </c>
      <c r="G77" s="1302">
        <f t="shared" si="1"/>
        <v>156</v>
      </c>
      <c r="H77" s="1302">
        <f>'[3]zags '!F46</f>
        <v>156</v>
      </c>
      <c r="I77" s="1302"/>
    </row>
    <row r="78" spans="1:9" ht="15.75" customHeight="1">
      <c r="A78" s="1300"/>
      <c r="B78" s="1308"/>
      <c r="C78" s="1309"/>
      <c r="D78" s="1309"/>
      <c r="E78" s="1301" t="s">
        <v>997</v>
      </c>
      <c r="F78" s="1301">
        <v>4239</v>
      </c>
      <c r="G78" s="1310">
        <f t="shared" si="1"/>
        <v>0</v>
      </c>
      <c r="H78" s="1310">
        <f>'[3]zags '!F62</f>
        <v>0</v>
      </c>
      <c r="I78" s="1310"/>
    </row>
    <row r="79" spans="1:9" ht="18" customHeight="1">
      <c r="A79" s="1300"/>
      <c r="B79" s="1308"/>
      <c r="C79" s="1309"/>
      <c r="D79" s="1309"/>
      <c r="E79" s="1314" t="s">
        <v>755</v>
      </c>
      <c r="F79" s="1315" t="s">
        <v>756</v>
      </c>
      <c r="G79" s="1310">
        <f t="shared" si="1"/>
        <v>0</v>
      </c>
      <c r="H79" s="1310">
        <f>'[3]zags '!F67</f>
        <v>0</v>
      </c>
      <c r="I79" s="1310"/>
    </row>
    <row r="80" spans="1:9" ht="13.5" customHeight="1">
      <c r="A80" s="1300"/>
      <c r="B80" s="1308"/>
      <c r="C80" s="1309"/>
      <c r="D80" s="1309"/>
      <c r="E80" s="1301" t="s">
        <v>758</v>
      </c>
      <c r="F80" s="1301">
        <v>4261</v>
      </c>
      <c r="G80" s="1310">
        <f t="shared" si="1"/>
        <v>43</v>
      </c>
      <c r="H80" s="1310">
        <f>'[3]zags '!F69</f>
        <v>43</v>
      </c>
      <c r="I80" s="1310"/>
    </row>
    <row r="81" spans="1:9" ht="12.75" customHeight="1">
      <c r="A81" s="1300"/>
      <c r="B81" s="1308"/>
      <c r="C81" s="1309"/>
      <c r="D81" s="1309"/>
      <c r="E81" s="1301" t="s">
        <v>770</v>
      </c>
      <c r="F81" s="1301">
        <v>4267</v>
      </c>
      <c r="G81" s="1310">
        <f t="shared" si="1"/>
        <v>0</v>
      </c>
      <c r="H81" s="1310">
        <f>'[3]zags '!F75</f>
        <v>0</v>
      </c>
      <c r="I81" s="1310"/>
    </row>
    <row r="82" spans="1:9" ht="12.75" customHeight="1">
      <c r="A82" s="1300"/>
      <c r="B82" s="1308"/>
      <c r="C82" s="1309"/>
      <c r="D82" s="1309"/>
      <c r="E82" s="1301" t="s">
        <v>772</v>
      </c>
      <c r="F82" s="1301">
        <v>4269</v>
      </c>
      <c r="G82" s="1310">
        <f t="shared" si="1"/>
        <v>0</v>
      </c>
      <c r="H82" s="1310">
        <f>'[3]zags '!F76</f>
        <v>0</v>
      </c>
      <c r="I82" s="1310"/>
    </row>
    <row r="83" spans="1:9" ht="12.75" customHeight="1">
      <c r="A83" s="1300"/>
      <c r="B83" s="1308"/>
      <c r="C83" s="1309"/>
      <c r="D83" s="1309"/>
      <c r="E83" s="1301" t="s">
        <v>736</v>
      </c>
      <c r="F83" s="1301">
        <v>4232</v>
      </c>
      <c r="G83" s="1310">
        <f t="shared" si="1"/>
        <v>1656</v>
      </c>
      <c r="H83" s="1310">
        <f>'[3]վեկտոր պլյուս'!F56</f>
        <v>1656</v>
      </c>
      <c r="I83" s="1310"/>
    </row>
    <row r="84" spans="1:9" ht="21" hidden="1" customHeight="1">
      <c r="A84" s="1300">
        <v>2140</v>
      </c>
      <c r="B84" s="1293" t="s">
        <v>187</v>
      </c>
      <c r="C84" s="1294">
        <v>4</v>
      </c>
      <c r="D84" s="1294">
        <v>0</v>
      </c>
      <c r="E84" s="1303" t="s">
        <v>215</v>
      </c>
      <c r="F84" s="1303"/>
      <c r="G84" s="1310"/>
      <c r="H84" s="1310"/>
      <c r="I84" s="1310"/>
    </row>
    <row r="85" spans="1:9" s="1306" customFormat="1" ht="15.75" hidden="1">
      <c r="A85" s="1300"/>
      <c r="B85" s="1293"/>
      <c r="C85" s="1294"/>
      <c r="D85" s="1294"/>
      <c r="E85" s="1301" t="s">
        <v>194</v>
      </c>
      <c r="F85" s="1301"/>
      <c r="G85" s="1304"/>
      <c r="H85" s="1304"/>
      <c r="I85" s="1304"/>
    </row>
    <row r="86" spans="1:9" ht="27" hidden="1">
      <c r="A86" s="1300">
        <v>2141</v>
      </c>
      <c r="B86" s="1308" t="s">
        <v>187</v>
      </c>
      <c r="C86" s="1309">
        <v>4</v>
      </c>
      <c r="D86" s="1309">
        <v>1</v>
      </c>
      <c r="E86" s="1301" t="s">
        <v>217</v>
      </c>
      <c r="F86" s="1301"/>
      <c r="G86" s="1310"/>
      <c r="H86" s="1310"/>
      <c r="I86" s="1310"/>
    </row>
    <row r="87" spans="1:9" ht="40.5" hidden="1">
      <c r="A87" s="1300"/>
      <c r="B87" s="1308"/>
      <c r="C87" s="1309"/>
      <c r="D87" s="1309"/>
      <c r="E87" s="1301" t="s">
        <v>989</v>
      </c>
      <c r="F87" s="1301"/>
      <c r="G87" s="1310"/>
      <c r="H87" s="1310"/>
      <c r="I87" s="1310"/>
    </row>
    <row r="88" spans="1:9" ht="15.75" hidden="1">
      <c r="A88" s="1300"/>
      <c r="B88" s="1308"/>
      <c r="C88" s="1309"/>
      <c r="D88" s="1309"/>
      <c r="E88" s="1301" t="s">
        <v>1006</v>
      </c>
      <c r="F88" s="1301"/>
      <c r="G88" s="1310"/>
      <c r="H88" s="1310"/>
      <c r="I88" s="1310"/>
    </row>
    <row r="89" spans="1:9" ht="15.75" hidden="1">
      <c r="A89" s="1300"/>
      <c r="B89" s="1308"/>
      <c r="C89" s="1309"/>
      <c r="D89" s="1309"/>
      <c r="E89" s="1301" t="s">
        <v>1006</v>
      </c>
      <c r="F89" s="1301"/>
      <c r="G89" s="1310"/>
      <c r="H89" s="1310"/>
      <c r="I89" s="1310"/>
    </row>
    <row r="90" spans="1:9" ht="31.5" hidden="1" customHeight="1">
      <c r="A90" s="1300">
        <v>2150</v>
      </c>
      <c r="B90" s="1293" t="s">
        <v>187</v>
      </c>
      <c r="C90" s="1294">
        <v>5</v>
      </c>
      <c r="D90" s="1294">
        <v>0</v>
      </c>
      <c r="E90" s="1303" t="s">
        <v>220</v>
      </c>
      <c r="F90" s="1303"/>
      <c r="G90" s="1310"/>
      <c r="H90" s="1310"/>
      <c r="I90" s="1310"/>
    </row>
    <row r="91" spans="1:9" s="1306" customFormat="1" ht="10.5" hidden="1" customHeight="1">
      <c r="A91" s="1300"/>
      <c r="B91" s="1293"/>
      <c r="C91" s="1294"/>
      <c r="D91" s="1294"/>
      <c r="E91" s="1301" t="s">
        <v>194</v>
      </c>
      <c r="F91" s="1301"/>
      <c r="G91" s="1304"/>
      <c r="H91" s="1304"/>
      <c r="I91" s="1304"/>
    </row>
    <row r="92" spans="1:9" ht="40.5" hidden="1">
      <c r="A92" s="1300">
        <v>2151</v>
      </c>
      <c r="B92" s="1308" t="s">
        <v>187</v>
      </c>
      <c r="C92" s="1309">
        <v>5</v>
      </c>
      <c r="D92" s="1309">
        <v>1</v>
      </c>
      <c r="E92" s="1301" t="s">
        <v>222</v>
      </c>
      <c r="F92" s="1301"/>
      <c r="G92" s="1310"/>
      <c r="H92" s="1310"/>
      <c r="I92" s="1310"/>
    </row>
    <row r="93" spans="1:9" ht="40.5" hidden="1">
      <c r="A93" s="1300"/>
      <c r="B93" s="1308"/>
      <c r="C93" s="1309"/>
      <c r="D93" s="1309"/>
      <c r="E93" s="1301" t="s">
        <v>989</v>
      </c>
      <c r="F93" s="1301"/>
      <c r="G93" s="1310"/>
      <c r="H93" s="1310"/>
      <c r="I93" s="1310"/>
    </row>
    <row r="94" spans="1:9" ht="15.75" hidden="1">
      <c r="A94" s="1300"/>
      <c r="B94" s="1308"/>
      <c r="C94" s="1309"/>
      <c r="D94" s="1309"/>
      <c r="E94" s="1301" t="s">
        <v>1006</v>
      </c>
      <c r="F94" s="1301"/>
      <c r="G94" s="1310"/>
      <c r="H94" s="1310"/>
      <c r="I94" s="1310"/>
    </row>
    <row r="95" spans="1:9" ht="15.75" hidden="1">
      <c r="A95" s="1300"/>
      <c r="B95" s="1308"/>
      <c r="C95" s="1309"/>
      <c r="D95" s="1309"/>
      <c r="E95" s="1301" t="s">
        <v>1006</v>
      </c>
      <c r="F95" s="1301"/>
      <c r="G95" s="1310"/>
      <c r="H95" s="1310"/>
      <c r="I95" s="1310"/>
    </row>
    <row r="96" spans="1:9" ht="24.75" customHeight="1">
      <c r="A96" s="1300">
        <v>2160</v>
      </c>
      <c r="B96" s="1293" t="s">
        <v>187</v>
      </c>
      <c r="C96" s="1294">
        <v>6</v>
      </c>
      <c r="D96" s="1294">
        <v>0</v>
      </c>
      <c r="E96" s="1303" t="s">
        <v>225</v>
      </c>
      <c r="F96" s="1303"/>
      <c r="G96" s="1310">
        <f>H96+I96</f>
        <v>78633.299999999988</v>
      </c>
      <c r="H96" s="1310">
        <f>H98</f>
        <v>68083.299999999988</v>
      </c>
      <c r="I96" s="1310">
        <f>I98</f>
        <v>10550</v>
      </c>
    </row>
    <row r="97" spans="1:9" s="1306" customFormat="1" ht="13.5" customHeight="1">
      <c r="A97" s="1300"/>
      <c r="B97" s="1293"/>
      <c r="C97" s="1294"/>
      <c r="D97" s="1294"/>
      <c r="E97" s="1301" t="s">
        <v>194</v>
      </c>
      <c r="F97" s="1301"/>
      <c r="G97" s="1307"/>
      <c r="H97" s="1307"/>
      <c r="I97" s="1307"/>
    </row>
    <row r="98" spans="1:9" ht="25.5" customHeight="1">
      <c r="A98" s="1300">
        <v>2161</v>
      </c>
      <c r="B98" s="1308" t="s">
        <v>187</v>
      </c>
      <c r="C98" s="1309">
        <v>6</v>
      </c>
      <c r="D98" s="1309">
        <v>1</v>
      </c>
      <c r="E98" s="1301" t="s">
        <v>227</v>
      </c>
      <c r="F98" s="1301"/>
      <c r="G98" s="1310">
        <f>H98+I98</f>
        <v>78633.299999999988</v>
      </c>
      <c r="H98" s="1310">
        <f>SUM(H99:H117)</f>
        <v>68083.299999999988</v>
      </c>
      <c r="I98" s="1310">
        <f>I113+I112+I117+I114+I115+I116+I111</f>
        <v>10550</v>
      </c>
    </row>
    <row r="99" spans="1:9" ht="24" customHeight="1">
      <c r="A99" s="1300"/>
      <c r="B99" s="1308"/>
      <c r="C99" s="1309"/>
      <c r="D99" s="1309"/>
      <c r="E99" s="1316" t="s">
        <v>989</v>
      </c>
      <c r="F99" s="1301"/>
      <c r="G99" s="1310"/>
      <c r="H99" s="1310"/>
      <c r="I99" s="1310"/>
    </row>
    <row r="100" spans="1:9" ht="12.75" customHeight="1">
      <c r="A100" s="1300"/>
      <c r="B100" s="1308"/>
      <c r="C100" s="1309"/>
      <c r="D100" s="1309"/>
      <c r="E100" s="1301" t="s">
        <v>1008</v>
      </c>
      <c r="F100" s="1301">
        <v>4212</v>
      </c>
      <c r="G100" s="1310">
        <f t="shared" ref="G100:G117" si="2">H100+I100</f>
        <v>400</v>
      </c>
      <c r="H100" s="1310">
        <f>[3]turq!F44</f>
        <v>400</v>
      </c>
      <c r="I100" s="1310"/>
    </row>
    <row r="101" spans="1:9" ht="12.75" customHeight="1">
      <c r="A101" s="1300"/>
      <c r="B101" s="1308"/>
      <c r="C101" s="1309"/>
      <c r="D101" s="1309"/>
      <c r="E101" s="1301" t="s">
        <v>997</v>
      </c>
      <c r="F101" s="1301">
        <v>4239</v>
      </c>
      <c r="G101" s="1310">
        <f t="shared" si="2"/>
        <v>1570</v>
      </c>
      <c r="H101" s="1310">
        <f>[3]turq!F62</f>
        <v>1570</v>
      </c>
      <c r="I101" s="1310"/>
    </row>
    <row r="102" spans="1:9" ht="12.75" customHeight="1">
      <c r="A102" s="1300"/>
      <c r="B102" s="1308"/>
      <c r="C102" s="1309"/>
      <c r="D102" s="1309"/>
      <c r="E102" s="1301" t="s">
        <v>750</v>
      </c>
      <c r="F102" s="1301">
        <v>4241</v>
      </c>
      <c r="G102" s="1310">
        <f t="shared" si="2"/>
        <v>6000</v>
      </c>
      <c r="H102" s="1310">
        <f>[3]turq!F64</f>
        <v>6000</v>
      </c>
      <c r="I102" s="1310"/>
    </row>
    <row r="103" spans="1:9" ht="24.75" customHeight="1">
      <c r="A103" s="1300"/>
      <c r="B103" s="1308"/>
      <c r="C103" s="1309"/>
      <c r="D103" s="1309"/>
      <c r="E103" s="1301" t="s">
        <v>999</v>
      </c>
      <c r="F103" s="1301">
        <v>4252</v>
      </c>
      <c r="G103" s="1310">
        <f t="shared" si="2"/>
        <v>650</v>
      </c>
      <c r="H103" s="1310">
        <f>[3]turq!F67</f>
        <v>650</v>
      </c>
      <c r="I103" s="1310"/>
    </row>
    <row r="104" spans="1:9" ht="24.75" customHeight="1">
      <c r="A104" s="1300"/>
      <c r="B104" s="1308"/>
      <c r="C104" s="1309"/>
      <c r="D104" s="1309"/>
      <c r="E104" s="1301" t="s">
        <v>770</v>
      </c>
      <c r="F104" s="1301">
        <v>4267</v>
      </c>
      <c r="G104" s="1310">
        <f>H104</f>
        <v>1000</v>
      </c>
      <c r="H104" s="1310">
        <f>[3]turq!F75</f>
        <v>1000</v>
      </c>
      <c r="I104" s="1310"/>
    </row>
    <row r="105" spans="1:9" ht="14.25" customHeight="1">
      <c r="A105" s="1300"/>
      <c r="B105" s="1308"/>
      <c r="C105" s="1309"/>
      <c r="D105" s="1309"/>
      <c r="E105" s="1301" t="s">
        <v>1009</v>
      </c>
      <c r="F105" s="1301">
        <v>4269</v>
      </c>
      <c r="G105" s="1310">
        <f t="shared" si="2"/>
        <v>1302.46</v>
      </c>
      <c r="H105" s="1310">
        <f>[3]turq!F76</f>
        <v>1302.46</v>
      </c>
      <c r="I105" s="1310"/>
    </row>
    <row r="106" spans="1:9" ht="25.5" customHeight="1">
      <c r="A106" s="1300"/>
      <c r="B106" s="1308"/>
      <c r="C106" s="1309"/>
      <c r="D106" s="1309"/>
      <c r="E106" s="1301" t="s">
        <v>1010</v>
      </c>
      <c r="F106" s="1301">
        <v>4637</v>
      </c>
      <c r="G106" s="1310">
        <f t="shared" si="2"/>
        <v>52120.84</v>
      </c>
      <c r="H106" s="1310">
        <f>[3]turq!F104</f>
        <v>52120.84</v>
      </c>
      <c r="I106" s="1310"/>
    </row>
    <row r="107" spans="1:9" ht="25.5" customHeight="1">
      <c r="A107" s="1300"/>
      <c r="B107" s="1308"/>
      <c r="C107" s="1309"/>
      <c r="D107" s="1309"/>
      <c r="E107" s="1008" t="s">
        <v>828</v>
      </c>
      <c r="F107" s="1301">
        <v>4655</v>
      </c>
      <c r="G107" s="1310">
        <f>H107</f>
        <v>1840</v>
      </c>
      <c r="H107" s="1310">
        <f>[3]turq!F111</f>
        <v>1840</v>
      </c>
      <c r="I107" s="1310"/>
    </row>
    <row r="108" spans="1:9" ht="25.5" customHeight="1">
      <c r="A108" s="1300"/>
      <c r="B108" s="1308"/>
      <c r="C108" s="1309"/>
      <c r="D108" s="1309"/>
      <c r="E108" s="1301" t="s">
        <v>1011</v>
      </c>
      <c r="F108" s="1301">
        <v>4657</v>
      </c>
      <c r="G108" s="1310">
        <f t="shared" si="2"/>
        <v>0</v>
      </c>
      <c r="H108" s="1310">
        <f>+[3]turq!F113</f>
        <v>0</v>
      </c>
      <c r="I108" s="1310"/>
    </row>
    <row r="109" spans="1:9" ht="27">
      <c r="A109" s="1300"/>
      <c r="B109" s="1308"/>
      <c r="C109" s="1309"/>
      <c r="D109" s="1309"/>
      <c r="E109" s="1311" t="s">
        <v>1012</v>
      </c>
      <c r="F109" s="1311" t="s">
        <v>859</v>
      </c>
      <c r="G109" s="1310">
        <f t="shared" si="2"/>
        <v>200</v>
      </c>
      <c r="H109" s="1310">
        <f>[3]turq!F133</f>
        <v>200</v>
      </c>
      <c r="I109" s="1310"/>
    </row>
    <row r="110" spans="1:9" ht="15" customHeight="1">
      <c r="A110" s="1300"/>
      <c r="B110" s="1308"/>
      <c r="C110" s="1309"/>
      <c r="D110" s="1309"/>
      <c r="E110" s="1301" t="s">
        <v>864</v>
      </c>
      <c r="F110" s="1301">
        <v>4823</v>
      </c>
      <c r="G110" s="1310">
        <f t="shared" si="2"/>
        <v>3000</v>
      </c>
      <c r="H110" s="1310">
        <f>[3]turq!F137</f>
        <v>3000</v>
      </c>
      <c r="I110" s="1310"/>
    </row>
    <row r="111" spans="1:9" ht="12" customHeight="1">
      <c r="A111" s="1300"/>
      <c r="B111" s="1308"/>
      <c r="C111" s="1309"/>
      <c r="D111" s="1309"/>
      <c r="E111" s="1301" t="s">
        <v>1013</v>
      </c>
      <c r="F111" s="1301">
        <v>5111</v>
      </c>
      <c r="G111" s="1310">
        <f t="shared" si="2"/>
        <v>0</v>
      </c>
      <c r="H111" s="1310"/>
      <c r="I111" s="1310">
        <f>[3]turq!F152</f>
        <v>0</v>
      </c>
    </row>
    <row r="112" spans="1:9" ht="15" customHeight="1">
      <c r="A112" s="1300"/>
      <c r="B112" s="1308"/>
      <c r="C112" s="1309"/>
      <c r="D112" s="1309"/>
      <c r="E112" s="1301" t="s">
        <v>1014</v>
      </c>
      <c r="F112" s="1301">
        <v>5112</v>
      </c>
      <c r="G112" s="1310">
        <f t="shared" si="2"/>
        <v>10000</v>
      </c>
      <c r="H112" s="1310"/>
      <c r="I112" s="1310">
        <f>[3]turq!F153</f>
        <v>10000</v>
      </c>
    </row>
    <row r="113" spans="1:9" ht="15.75" customHeight="1">
      <c r="A113" s="1300"/>
      <c r="B113" s="1308"/>
      <c r="C113" s="1309"/>
      <c r="D113" s="1309"/>
      <c r="E113" s="1301" t="s">
        <v>1005</v>
      </c>
      <c r="F113" s="1301">
        <v>5113</v>
      </c>
      <c r="G113" s="1310">
        <f t="shared" si="2"/>
        <v>0</v>
      </c>
      <c r="H113" s="1310"/>
      <c r="I113" s="1310">
        <f>[3]turq!F154</f>
        <v>0</v>
      </c>
    </row>
    <row r="114" spans="1:9" ht="12" customHeight="1">
      <c r="A114" s="1300"/>
      <c r="B114" s="1308"/>
      <c r="C114" s="1309"/>
      <c r="D114" s="1309"/>
      <c r="E114" s="1301" t="s">
        <v>1015</v>
      </c>
      <c r="F114" s="1301">
        <v>5121</v>
      </c>
      <c r="G114" s="1310">
        <f t="shared" si="2"/>
        <v>0</v>
      </c>
      <c r="H114" s="1310"/>
      <c r="I114" s="1310">
        <f>[3]turq!F155</f>
        <v>0</v>
      </c>
    </row>
    <row r="115" spans="1:9" ht="11.25" customHeight="1">
      <c r="A115" s="1300"/>
      <c r="B115" s="1308"/>
      <c r="C115" s="1309"/>
      <c r="D115" s="1309"/>
      <c r="E115" s="1301" t="s">
        <v>1003</v>
      </c>
      <c r="F115" s="1301">
        <v>5122</v>
      </c>
      <c r="G115" s="1310">
        <f t="shared" si="2"/>
        <v>250</v>
      </c>
      <c r="H115" s="1310"/>
      <c r="I115" s="1310">
        <f>[3]turq!F156</f>
        <v>250</v>
      </c>
    </row>
    <row r="116" spans="1:9" ht="12" customHeight="1">
      <c r="A116" s="1300"/>
      <c r="B116" s="1308"/>
      <c r="C116" s="1309"/>
      <c r="D116" s="1309"/>
      <c r="E116" s="1301" t="s">
        <v>1004</v>
      </c>
      <c r="F116" s="1301">
        <v>5129</v>
      </c>
      <c r="G116" s="1310">
        <f>H116+I116</f>
        <v>0</v>
      </c>
      <c r="H116" s="1310"/>
      <c r="I116" s="1310">
        <f>[3]turq!F157</f>
        <v>0</v>
      </c>
    </row>
    <row r="117" spans="1:9" ht="15.75" hidden="1" customHeight="1">
      <c r="A117" s="1300"/>
      <c r="B117" s="1308"/>
      <c r="C117" s="1309"/>
      <c r="D117" s="1309"/>
      <c r="E117" s="1301" t="s">
        <v>1007</v>
      </c>
      <c r="F117" s="1301">
        <v>5134</v>
      </c>
      <c r="G117" s="1310">
        <f t="shared" si="2"/>
        <v>300</v>
      </c>
      <c r="H117" s="1310"/>
      <c r="I117" s="1310">
        <f>[3]turq!F161</f>
        <v>300</v>
      </c>
    </row>
    <row r="118" spans="1:9" ht="11.25" hidden="1" customHeight="1">
      <c r="A118" s="1300">
        <v>2170</v>
      </c>
      <c r="B118" s="1293" t="s">
        <v>187</v>
      </c>
      <c r="C118" s="1294">
        <v>7</v>
      </c>
      <c r="D118" s="1294">
        <v>0</v>
      </c>
      <c r="E118" s="1303" t="s">
        <v>230</v>
      </c>
      <c r="F118" s="1303"/>
      <c r="G118" s="1302"/>
      <c r="H118" s="1302"/>
      <c r="I118" s="1302"/>
    </row>
    <row r="119" spans="1:9" s="1306" customFormat="1" ht="11.25" hidden="1" customHeight="1">
      <c r="A119" s="1300"/>
      <c r="B119" s="1293"/>
      <c r="C119" s="1294"/>
      <c r="D119" s="1294"/>
      <c r="E119" s="1301" t="s">
        <v>194</v>
      </c>
      <c r="F119" s="1301"/>
      <c r="G119" s="1307"/>
      <c r="H119" s="1307"/>
      <c r="I119" s="1307"/>
    </row>
    <row r="120" spans="1:9" ht="11.25" hidden="1" customHeight="1">
      <c r="A120" s="1300">
        <v>2171</v>
      </c>
      <c r="B120" s="1308" t="s">
        <v>187</v>
      </c>
      <c r="C120" s="1309">
        <v>7</v>
      </c>
      <c r="D120" s="1309">
        <v>1</v>
      </c>
      <c r="E120" s="1301" t="s">
        <v>230</v>
      </c>
      <c r="F120" s="1301"/>
      <c r="G120" s="1302"/>
      <c r="H120" s="1302"/>
      <c r="I120" s="1302"/>
    </row>
    <row r="121" spans="1:9" ht="11.25" hidden="1" customHeight="1">
      <c r="A121" s="1300"/>
      <c r="B121" s="1308"/>
      <c r="C121" s="1309"/>
      <c r="D121" s="1309"/>
      <c r="E121" s="1301" t="s">
        <v>989</v>
      </c>
      <c r="F121" s="1301"/>
      <c r="G121" s="1302"/>
      <c r="H121" s="1302"/>
      <c r="I121" s="1302"/>
    </row>
    <row r="122" spans="1:9" ht="11.25" hidden="1" customHeight="1">
      <c r="A122" s="1300"/>
      <c r="B122" s="1308"/>
      <c r="C122" s="1309"/>
      <c r="D122" s="1309"/>
      <c r="E122" s="1301" t="s">
        <v>1006</v>
      </c>
      <c r="F122" s="1301"/>
      <c r="G122" s="1302"/>
      <c r="H122" s="1302"/>
      <c r="I122" s="1302"/>
    </row>
    <row r="123" spans="1:9" ht="11.25" hidden="1" customHeight="1">
      <c r="A123" s="1300"/>
      <c r="B123" s="1308"/>
      <c r="C123" s="1309"/>
      <c r="D123" s="1309"/>
      <c r="E123" s="1301" t="s">
        <v>1006</v>
      </c>
      <c r="F123" s="1301"/>
      <c r="G123" s="1302"/>
      <c r="H123" s="1302"/>
      <c r="I123" s="1302"/>
    </row>
    <row r="124" spans="1:9" ht="11.25" hidden="1" customHeight="1">
      <c r="A124" s="1300">
        <v>2180</v>
      </c>
      <c r="B124" s="1293" t="s">
        <v>187</v>
      </c>
      <c r="C124" s="1294">
        <v>8</v>
      </c>
      <c r="D124" s="1294">
        <v>0</v>
      </c>
      <c r="E124" s="1303" t="s">
        <v>232</v>
      </c>
      <c r="F124" s="1303"/>
      <c r="G124" s="1302"/>
      <c r="H124" s="1302"/>
      <c r="I124" s="1302"/>
    </row>
    <row r="125" spans="1:9" s="1306" customFormat="1" ht="11.25" hidden="1" customHeight="1">
      <c r="A125" s="1300"/>
      <c r="B125" s="1293"/>
      <c r="C125" s="1294"/>
      <c r="D125" s="1294"/>
      <c r="E125" s="1301" t="s">
        <v>194</v>
      </c>
      <c r="F125" s="1301"/>
      <c r="G125" s="1307"/>
      <c r="H125" s="1307"/>
      <c r="I125" s="1307"/>
    </row>
    <row r="126" spans="1:9" ht="11.25" hidden="1" customHeight="1">
      <c r="A126" s="1300">
        <v>2181</v>
      </c>
      <c r="B126" s="1308" t="s">
        <v>187</v>
      </c>
      <c r="C126" s="1309">
        <v>8</v>
      </c>
      <c r="D126" s="1309">
        <v>1</v>
      </c>
      <c r="E126" s="1301" t="s">
        <v>232</v>
      </c>
      <c r="F126" s="1301"/>
      <c r="G126" s="1302"/>
      <c r="H126" s="1302"/>
      <c r="I126" s="1302"/>
    </row>
    <row r="127" spans="1:9" ht="11.25" hidden="1" customHeight="1">
      <c r="A127" s="1300"/>
      <c r="B127" s="1308"/>
      <c r="C127" s="1309"/>
      <c r="D127" s="1309"/>
      <c r="E127" s="1301" t="s">
        <v>194</v>
      </c>
      <c r="F127" s="1301"/>
      <c r="G127" s="1302"/>
      <c r="H127" s="1302"/>
      <c r="I127" s="1302"/>
    </row>
    <row r="128" spans="1:9" ht="11.25" hidden="1" customHeight="1">
      <c r="A128" s="1300">
        <v>2182</v>
      </c>
      <c r="B128" s="1308" t="s">
        <v>187</v>
      </c>
      <c r="C128" s="1309">
        <v>8</v>
      </c>
      <c r="D128" s="1309">
        <v>1</v>
      </c>
      <c r="E128" s="1301" t="s">
        <v>235</v>
      </c>
      <c r="F128" s="1301"/>
      <c r="G128" s="1302"/>
      <c r="H128" s="1302"/>
      <c r="I128" s="1302"/>
    </row>
    <row r="129" spans="1:9" ht="11.25" hidden="1" customHeight="1">
      <c r="A129" s="1300">
        <v>2183</v>
      </c>
      <c r="B129" s="1308" t="s">
        <v>187</v>
      </c>
      <c r="C129" s="1309">
        <v>8</v>
      </c>
      <c r="D129" s="1309">
        <v>1</v>
      </c>
      <c r="E129" s="1301" t="s">
        <v>236</v>
      </c>
      <c r="F129" s="1301"/>
      <c r="G129" s="1302"/>
      <c r="H129" s="1302"/>
      <c r="I129" s="1302"/>
    </row>
    <row r="130" spans="1:9" ht="11.25" hidden="1" customHeight="1">
      <c r="A130" s="1300">
        <v>2184</v>
      </c>
      <c r="B130" s="1308" t="s">
        <v>187</v>
      </c>
      <c r="C130" s="1309">
        <v>8</v>
      </c>
      <c r="D130" s="1309">
        <v>1</v>
      </c>
      <c r="E130" s="1301" t="s">
        <v>237</v>
      </c>
      <c r="F130" s="1301"/>
      <c r="G130" s="1302"/>
      <c r="H130" s="1302"/>
      <c r="I130" s="1302"/>
    </row>
    <row r="131" spans="1:9" ht="11.25" hidden="1" customHeight="1">
      <c r="A131" s="1300"/>
      <c r="B131" s="1308"/>
      <c r="C131" s="1309"/>
      <c r="D131" s="1309"/>
      <c r="E131" s="1301" t="s">
        <v>989</v>
      </c>
      <c r="F131" s="1301"/>
      <c r="G131" s="1302"/>
      <c r="H131" s="1302"/>
      <c r="I131" s="1302"/>
    </row>
    <row r="132" spans="1:9" ht="11.25" hidden="1" customHeight="1">
      <c r="A132" s="1300"/>
      <c r="B132" s="1308"/>
      <c r="C132" s="1309"/>
      <c r="D132" s="1309"/>
      <c r="E132" s="1301" t="s">
        <v>1006</v>
      </c>
      <c r="F132" s="1301"/>
      <c r="G132" s="1302"/>
      <c r="H132" s="1302"/>
      <c r="I132" s="1302"/>
    </row>
    <row r="133" spans="1:9" ht="11.25" hidden="1" customHeight="1">
      <c r="A133" s="1300"/>
      <c r="B133" s="1308"/>
      <c r="C133" s="1309"/>
      <c r="D133" s="1309"/>
      <c r="E133" s="1301" t="s">
        <v>1006</v>
      </c>
      <c r="F133" s="1301"/>
      <c r="G133" s="1302"/>
      <c r="H133" s="1302"/>
      <c r="I133" s="1302"/>
    </row>
    <row r="134" spans="1:9" s="1298" customFormat="1" ht="11.25" hidden="1" customHeight="1">
      <c r="A134" s="1292">
        <v>2200</v>
      </c>
      <c r="B134" s="1293" t="s">
        <v>238</v>
      </c>
      <c r="C134" s="1294">
        <v>0</v>
      </c>
      <c r="D134" s="1294">
        <v>0</v>
      </c>
      <c r="E134" s="1295" t="s">
        <v>1016</v>
      </c>
      <c r="F134" s="1295"/>
      <c r="G134" s="1287"/>
      <c r="H134" s="1287"/>
      <c r="I134" s="1287"/>
    </row>
    <row r="135" spans="1:9" ht="11.25" hidden="1" customHeight="1">
      <c r="A135" s="1300"/>
      <c r="B135" s="1293"/>
      <c r="C135" s="1294"/>
      <c r="D135" s="1294"/>
      <c r="E135" s="1301" t="s">
        <v>191</v>
      </c>
      <c r="F135" s="1301"/>
      <c r="G135" s="1302"/>
      <c r="H135" s="1302"/>
      <c r="I135" s="1302"/>
    </row>
    <row r="136" spans="1:9" ht="11.25" hidden="1" customHeight="1">
      <c r="A136" s="1300">
        <v>2210</v>
      </c>
      <c r="B136" s="1293" t="s">
        <v>238</v>
      </c>
      <c r="C136" s="1309">
        <v>1</v>
      </c>
      <c r="D136" s="1309">
        <v>0</v>
      </c>
      <c r="E136" s="1303" t="s">
        <v>241</v>
      </c>
      <c r="F136" s="1303"/>
      <c r="G136" s="1302"/>
      <c r="H136" s="1302"/>
      <c r="I136" s="1302"/>
    </row>
    <row r="137" spans="1:9" s="1306" customFormat="1" ht="11.25" hidden="1" customHeight="1">
      <c r="A137" s="1300"/>
      <c r="B137" s="1293"/>
      <c r="C137" s="1294"/>
      <c r="D137" s="1294"/>
      <c r="E137" s="1301" t="s">
        <v>194</v>
      </c>
      <c r="F137" s="1301"/>
      <c r="G137" s="1307"/>
      <c r="H137" s="1307"/>
      <c r="I137" s="1307"/>
    </row>
    <row r="138" spans="1:9" ht="11.25" hidden="1" customHeight="1">
      <c r="A138" s="1300">
        <v>2211</v>
      </c>
      <c r="B138" s="1308" t="s">
        <v>238</v>
      </c>
      <c r="C138" s="1309">
        <v>1</v>
      </c>
      <c r="D138" s="1309">
        <v>1</v>
      </c>
      <c r="E138" s="1301" t="s">
        <v>243</v>
      </c>
      <c r="F138" s="1301"/>
      <c r="G138" s="1302"/>
      <c r="H138" s="1302"/>
      <c r="I138" s="1302"/>
    </row>
    <row r="139" spans="1:9" ht="11.25" hidden="1" customHeight="1">
      <c r="A139" s="1300"/>
      <c r="B139" s="1308"/>
      <c r="C139" s="1309"/>
      <c r="D139" s="1309"/>
      <c r="E139" s="1301" t="s">
        <v>989</v>
      </c>
      <c r="F139" s="1301"/>
      <c r="G139" s="1302"/>
      <c r="H139" s="1302"/>
      <c r="I139" s="1302"/>
    </row>
    <row r="140" spans="1:9" ht="11.25" hidden="1" customHeight="1">
      <c r="A140" s="1300"/>
      <c r="B140" s="1308"/>
      <c r="C140" s="1309"/>
      <c r="D140" s="1309"/>
      <c r="E140" s="1301" t="s">
        <v>1006</v>
      </c>
      <c r="F140" s="1301"/>
      <c r="G140" s="1302"/>
      <c r="H140" s="1302"/>
      <c r="I140" s="1302"/>
    </row>
    <row r="141" spans="1:9" ht="11.25" hidden="1" customHeight="1">
      <c r="A141" s="1300"/>
      <c r="B141" s="1308"/>
      <c r="C141" s="1309"/>
      <c r="D141" s="1309"/>
      <c r="E141" s="1301" t="s">
        <v>1006</v>
      </c>
      <c r="F141" s="1301"/>
      <c r="G141" s="1302"/>
      <c r="H141" s="1302"/>
      <c r="I141" s="1302"/>
    </row>
    <row r="142" spans="1:9" ht="11.25" hidden="1" customHeight="1">
      <c r="A142" s="1300">
        <v>2220</v>
      </c>
      <c r="B142" s="1293" t="s">
        <v>238</v>
      </c>
      <c r="C142" s="1294">
        <v>2</v>
      </c>
      <c r="D142" s="1294">
        <v>0</v>
      </c>
      <c r="E142" s="1303" t="s">
        <v>244</v>
      </c>
      <c r="F142" s="1303"/>
      <c r="G142" s="1302"/>
      <c r="H142" s="1302"/>
      <c r="I142" s="1302"/>
    </row>
    <row r="143" spans="1:9" s="1306" customFormat="1" ht="11.25" hidden="1" customHeight="1">
      <c r="A143" s="1300"/>
      <c r="B143" s="1293"/>
      <c r="C143" s="1294"/>
      <c r="D143" s="1294"/>
      <c r="E143" s="1301" t="s">
        <v>194</v>
      </c>
      <c r="F143" s="1301"/>
      <c r="G143" s="1307"/>
      <c r="H143" s="1307"/>
      <c r="I143" s="1307"/>
    </row>
    <row r="144" spans="1:9" ht="11.25" hidden="1" customHeight="1">
      <c r="A144" s="1300">
        <v>2221</v>
      </c>
      <c r="B144" s="1308" t="s">
        <v>238</v>
      </c>
      <c r="C144" s="1309">
        <v>2</v>
      </c>
      <c r="D144" s="1309">
        <v>1</v>
      </c>
      <c r="E144" s="1301" t="s">
        <v>247</v>
      </c>
      <c r="F144" s="1301"/>
      <c r="G144" s="1302"/>
      <c r="H144" s="1302"/>
      <c r="I144" s="1302"/>
    </row>
    <row r="145" spans="1:9" ht="11.25" hidden="1" customHeight="1">
      <c r="A145" s="1300"/>
      <c r="B145" s="1308"/>
      <c r="C145" s="1309"/>
      <c r="D145" s="1309"/>
      <c r="E145" s="1301" t="s">
        <v>989</v>
      </c>
      <c r="F145" s="1301"/>
      <c r="G145" s="1302"/>
      <c r="H145" s="1302"/>
      <c r="I145" s="1302"/>
    </row>
    <row r="146" spans="1:9" ht="11.25" hidden="1" customHeight="1">
      <c r="A146" s="1300"/>
      <c r="B146" s="1308"/>
      <c r="C146" s="1309"/>
      <c r="D146" s="1309"/>
      <c r="E146" s="1301" t="s">
        <v>1006</v>
      </c>
      <c r="F146" s="1301"/>
      <c r="G146" s="1302"/>
      <c r="H146" s="1302"/>
      <c r="I146" s="1302"/>
    </row>
    <row r="147" spans="1:9" ht="11.25" hidden="1" customHeight="1">
      <c r="A147" s="1300"/>
      <c r="B147" s="1308"/>
      <c r="C147" s="1309"/>
      <c r="D147" s="1309"/>
      <c r="E147" s="1301" t="s">
        <v>1006</v>
      </c>
      <c r="F147" s="1301"/>
      <c r="G147" s="1302"/>
      <c r="H147" s="1302"/>
      <c r="I147" s="1302"/>
    </row>
    <row r="148" spans="1:9" ht="11.25" hidden="1" customHeight="1">
      <c r="A148" s="1300">
        <v>2230</v>
      </c>
      <c r="B148" s="1293" t="s">
        <v>238</v>
      </c>
      <c r="C148" s="1309">
        <v>3</v>
      </c>
      <c r="D148" s="1309">
        <v>0</v>
      </c>
      <c r="E148" s="1303" t="s">
        <v>248</v>
      </c>
      <c r="F148" s="1303"/>
      <c r="G148" s="1302"/>
      <c r="H148" s="1302"/>
      <c r="I148" s="1302"/>
    </row>
    <row r="149" spans="1:9" s="1306" customFormat="1" ht="11.25" hidden="1" customHeight="1">
      <c r="A149" s="1300"/>
      <c r="B149" s="1293"/>
      <c r="C149" s="1294"/>
      <c r="D149" s="1294"/>
      <c r="E149" s="1301" t="s">
        <v>194</v>
      </c>
      <c r="F149" s="1301"/>
      <c r="G149" s="1307"/>
      <c r="H149" s="1307"/>
      <c r="I149" s="1307"/>
    </row>
    <row r="150" spans="1:9" ht="11.25" hidden="1" customHeight="1">
      <c r="A150" s="1300">
        <v>2231</v>
      </c>
      <c r="B150" s="1308" t="s">
        <v>238</v>
      </c>
      <c r="C150" s="1309">
        <v>3</v>
      </c>
      <c r="D150" s="1309">
        <v>1</v>
      </c>
      <c r="E150" s="1301" t="s">
        <v>251</v>
      </c>
      <c r="F150" s="1301"/>
      <c r="G150" s="1302"/>
      <c r="H150" s="1302"/>
      <c r="I150" s="1302"/>
    </row>
    <row r="151" spans="1:9" ht="11.25" hidden="1" customHeight="1">
      <c r="A151" s="1300"/>
      <c r="B151" s="1308"/>
      <c r="C151" s="1309"/>
      <c r="D151" s="1309"/>
      <c r="E151" s="1301" t="s">
        <v>989</v>
      </c>
      <c r="F151" s="1301"/>
      <c r="G151" s="1302"/>
      <c r="H151" s="1302"/>
      <c r="I151" s="1302"/>
    </row>
    <row r="152" spans="1:9" ht="11.25" hidden="1" customHeight="1">
      <c r="A152" s="1300"/>
      <c r="B152" s="1308"/>
      <c r="C152" s="1309"/>
      <c r="D152" s="1309"/>
      <c r="E152" s="1301" t="s">
        <v>1006</v>
      </c>
      <c r="F152" s="1301"/>
      <c r="G152" s="1302"/>
      <c r="H152" s="1302"/>
      <c r="I152" s="1302"/>
    </row>
    <row r="153" spans="1:9" ht="11.25" hidden="1" customHeight="1">
      <c r="A153" s="1300"/>
      <c r="B153" s="1308"/>
      <c r="C153" s="1309"/>
      <c r="D153" s="1309"/>
      <c r="E153" s="1301" t="s">
        <v>1006</v>
      </c>
      <c r="F153" s="1301"/>
      <c r="G153" s="1302"/>
      <c r="H153" s="1302"/>
      <c r="I153" s="1302"/>
    </row>
    <row r="154" spans="1:9" ht="11.25" hidden="1" customHeight="1">
      <c r="A154" s="1300">
        <v>2240</v>
      </c>
      <c r="B154" s="1293" t="s">
        <v>238</v>
      </c>
      <c r="C154" s="1294">
        <v>4</v>
      </c>
      <c r="D154" s="1294">
        <v>0</v>
      </c>
      <c r="E154" s="1303" t="s">
        <v>252</v>
      </c>
      <c r="F154" s="1303"/>
      <c r="G154" s="1302"/>
      <c r="H154" s="1302"/>
      <c r="I154" s="1302"/>
    </row>
    <row r="155" spans="1:9" s="1306" customFormat="1" ht="11.25" hidden="1" customHeight="1">
      <c r="A155" s="1300"/>
      <c r="B155" s="1293"/>
      <c r="C155" s="1294"/>
      <c r="D155" s="1294"/>
      <c r="E155" s="1301" t="s">
        <v>194</v>
      </c>
      <c r="F155" s="1301"/>
      <c r="G155" s="1307"/>
      <c r="H155" s="1307"/>
      <c r="I155" s="1307"/>
    </row>
    <row r="156" spans="1:9" ht="11.25" hidden="1" customHeight="1">
      <c r="A156" s="1300">
        <v>2241</v>
      </c>
      <c r="B156" s="1308" t="s">
        <v>238</v>
      </c>
      <c r="C156" s="1309">
        <v>4</v>
      </c>
      <c r="D156" s="1309">
        <v>1</v>
      </c>
      <c r="E156" s="1301" t="s">
        <v>252</v>
      </c>
      <c r="F156" s="1301"/>
      <c r="G156" s="1302"/>
      <c r="H156" s="1302"/>
      <c r="I156" s="1302"/>
    </row>
    <row r="157" spans="1:9" s="1306" customFormat="1" ht="11.25" hidden="1" customHeight="1">
      <c r="A157" s="1300"/>
      <c r="B157" s="1293"/>
      <c r="C157" s="1294"/>
      <c r="D157" s="1294"/>
      <c r="E157" s="1301" t="s">
        <v>194</v>
      </c>
      <c r="F157" s="1301"/>
      <c r="G157" s="1307"/>
      <c r="H157" s="1307"/>
      <c r="I157" s="1307"/>
    </row>
    <row r="158" spans="1:9" ht="11.25" hidden="1" customHeight="1">
      <c r="A158" s="1300">
        <v>2250</v>
      </c>
      <c r="B158" s="1293" t="s">
        <v>238</v>
      </c>
      <c r="C158" s="1294">
        <v>5</v>
      </c>
      <c r="D158" s="1294">
        <v>0</v>
      </c>
      <c r="E158" s="1303" t="s">
        <v>255</v>
      </c>
      <c r="F158" s="1303"/>
      <c r="G158" s="1302"/>
      <c r="H158" s="1302"/>
      <c r="I158" s="1302"/>
    </row>
    <row r="159" spans="1:9" s="1306" customFormat="1" ht="11.25" hidden="1" customHeight="1">
      <c r="A159" s="1300"/>
      <c r="B159" s="1293"/>
      <c r="C159" s="1294"/>
      <c r="D159" s="1294"/>
      <c r="E159" s="1301" t="s">
        <v>194</v>
      </c>
      <c r="F159" s="1301"/>
      <c r="G159" s="1307"/>
      <c r="H159" s="1307"/>
      <c r="I159" s="1307"/>
    </row>
    <row r="160" spans="1:9" ht="11.25" hidden="1" customHeight="1">
      <c r="A160" s="1300">
        <v>2251</v>
      </c>
      <c r="B160" s="1308" t="s">
        <v>238</v>
      </c>
      <c r="C160" s="1309">
        <v>5</v>
      </c>
      <c r="D160" s="1309">
        <v>1</v>
      </c>
      <c r="E160" s="1301" t="s">
        <v>255</v>
      </c>
      <c r="F160" s="1301"/>
      <c r="G160" s="1302"/>
      <c r="H160" s="1302"/>
      <c r="I160" s="1302"/>
    </row>
    <row r="161" spans="1:9" ht="11.25" hidden="1" customHeight="1">
      <c r="A161" s="1300"/>
      <c r="B161" s="1308"/>
      <c r="C161" s="1309"/>
      <c r="D161" s="1309"/>
      <c r="E161" s="1301" t="s">
        <v>989</v>
      </c>
      <c r="F161" s="1301"/>
      <c r="G161" s="1302"/>
      <c r="H161" s="1302"/>
      <c r="I161" s="1302"/>
    </row>
    <row r="162" spans="1:9" ht="11.25" hidden="1" customHeight="1">
      <c r="A162" s="1300"/>
      <c r="B162" s="1308"/>
      <c r="C162" s="1309"/>
      <c r="D162" s="1309"/>
      <c r="E162" s="1301" t="s">
        <v>1006</v>
      </c>
      <c r="F162" s="1301"/>
      <c r="G162" s="1302"/>
      <c r="H162" s="1302"/>
      <c r="I162" s="1302"/>
    </row>
    <row r="163" spans="1:9" ht="11.25" hidden="1" customHeight="1">
      <c r="A163" s="1300"/>
      <c r="B163" s="1308"/>
      <c r="C163" s="1309"/>
      <c r="D163" s="1309"/>
      <c r="E163" s="1301" t="s">
        <v>1006</v>
      </c>
      <c r="F163" s="1301"/>
      <c r="G163" s="1302"/>
      <c r="H163" s="1302"/>
      <c r="I163" s="1302"/>
    </row>
    <row r="164" spans="1:9" s="1298" customFormat="1" ht="11.25" hidden="1" customHeight="1">
      <c r="A164" s="1292">
        <v>2300</v>
      </c>
      <c r="B164" s="1293" t="s">
        <v>257</v>
      </c>
      <c r="C164" s="1294">
        <v>0</v>
      </c>
      <c r="D164" s="1294">
        <v>0</v>
      </c>
      <c r="E164" s="1295" t="s">
        <v>1017</v>
      </c>
      <c r="F164" s="1295"/>
      <c r="G164" s="1287"/>
      <c r="H164" s="1287"/>
      <c r="I164" s="1287"/>
    </row>
    <row r="165" spans="1:9" ht="11.25" hidden="1" customHeight="1">
      <c r="A165" s="1300"/>
      <c r="B165" s="1293"/>
      <c r="C165" s="1294"/>
      <c r="D165" s="1294"/>
      <c r="E165" s="1301" t="s">
        <v>191</v>
      </c>
      <c r="F165" s="1301"/>
      <c r="G165" s="1302"/>
      <c r="H165" s="1302"/>
      <c r="I165" s="1302"/>
    </row>
    <row r="166" spans="1:9" ht="11.25" hidden="1" customHeight="1">
      <c r="A166" s="1300">
        <v>2310</v>
      </c>
      <c r="B166" s="1293" t="s">
        <v>257</v>
      </c>
      <c r="C166" s="1294">
        <v>1</v>
      </c>
      <c r="D166" s="1294">
        <v>0</v>
      </c>
      <c r="E166" s="1303" t="s">
        <v>261</v>
      </c>
      <c r="F166" s="1303"/>
      <c r="G166" s="1302"/>
      <c r="H166" s="1302"/>
      <c r="I166" s="1302"/>
    </row>
    <row r="167" spans="1:9" s="1306" customFormat="1" ht="11.25" hidden="1" customHeight="1">
      <c r="A167" s="1300"/>
      <c r="B167" s="1293"/>
      <c r="C167" s="1294"/>
      <c r="D167" s="1294"/>
      <c r="E167" s="1301" t="s">
        <v>194</v>
      </c>
      <c r="F167" s="1301"/>
      <c r="G167" s="1307"/>
      <c r="H167" s="1307"/>
      <c r="I167" s="1307"/>
    </row>
    <row r="168" spans="1:9" ht="11.25" hidden="1" customHeight="1">
      <c r="A168" s="1300">
        <v>2311</v>
      </c>
      <c r="B168" s="1308" t="s">
        <v>257</v>
      </c>
      <c r="C168" s="1309">
        <v>1</v>
      </c>
      <c r="D168" s="1309">
        <v>1</v>
      </c>
      <c r="E168" s="1301" t="s">
        <v>263</v>
      </c>
      <c r="F168" s="1301"/>
      <c r="G168" s="1302"/>
      <c r="H168" s="1302"/>
      <c r="I168" s="1302"/>
    </row>
    <row r="169" spans="1:9" ht="11.25" hidden="1" customHeight="1">
      <c r="A169" s="1300"/>
      <c r="B169" s="1308"/>
      <c r="C169" s="1309"/>
      <c r="D169" s="1309"/>
      <c r="E169" s="1301" t="s">
        <v>989</v>
      </c>
      <c r="F169" s="1301"/>
      <c r="G169" s="1302"/>
      <c r="H169" s="1302"/>
      <c r="I169" s="1302"/>
    </row>
    <row r="170" spans="1:9" ht="11.25" hidden="1" customHeight="1">
      <c r="A170" s="1300"/>
      <c r="B170" s="1308"/>
      <c r="C170" s="1309"/>
      <c r="D170" s="1309"/>
      <c r="E170" s="1301" t="s">
        <v>1006</v>
      </c>
      <c r="F170" s="1301"/>
      <c r="G170" s="1302"/>
      <c r="H170" s="1302"/>
      <c r="I170" s="1302"/>
    </row>
    <row r="171" spans="1:9" ht="11.25" hidden="1" customHeight="1">
      <c r="A171" s="1300"/>
      <c r="B171" s="1308"/>
      <c r="C171" s="1309"/>
      <c r="D171" s="1309"/>
      <c r="E171" s="1301" t="s">
        <v>1006</v>
      </c>
      <c r="F171" s="1301"/>
      <c r="G171" s="1302"/>
      <c r="H171" s="1302"/>
      <c r="I171" s="1302"/>
    </row>
    <row r="172" spans="1:9" ht="11.25" hidden="1" customHeight="1">
      <c r="A172" s="1300">
        <v>2312</v>
      </c>
      <c r="B172" s="1308" t="s">
        <v>257</v>
      </c>
      <c r="C172" s="1309">
        <v>1</v>
      </c>
      <c r="D172" s="1309">
        <v>2</v>
      </c>
      <c r="E172" s="1301" t="s">
        <v>264</v>
      </c>
      <c r="F172" s="1301"/>
      <c r="G172" s="1302"/>
      <c r="H172" s="1302"/>
      <c r="I172" s="1302"/>
    </row>
    <row r="173" spans="1:9" ht="11.25" hidden="1" customHeight="1">
      <c r="A173" s="1300"/>
      <c r="B173" s="1308"/>
      <c r="C173" s="1309"/>
      <c r="D173" s="1309"/>
      <c r="E173" s="1301" t="s">
        <v>989</v>
      </c>
      <c r="F173" s="1301"/>
      <c r="G173" s="1302"/>
      <c r="H173" s="1302"/>
      <c r="I173" s="1302"/>
    </row>
    <row r="174" spans="1:9" ht="11.25" hidden="1" customHeight="1">
      <c r="A174" s="1300"/>
      <c r="B174" s="1308"/>
      <c r="C174" s="1309"/>
      <c r="D174" s="1309"/>
      <c r="E174" s="1301" t="s">
        <v>1006</v>
      </c>
      <c r="F174" s="1301"/>
      <c r="G174" s="1302"/>
      <c r="H174" s="1302"/>
      <c r="I174" s="1302"/>
    </row>
    <row r="175" spans="1:9" ht="11.25" hidden="1" customHeight="1">
      <c r="A175" s="1300"/>
      <c r="B175" s="1308"/>
      <c r="C175" s="1309"/>
      <c r="D175" s="1309"/>
      <c r="E175" s="1301" t="s">
        <v>1006</v>
      </c>
      <c r="F175" s="1301"/>
      <c r="G175" s="1302"/>
      <c r="H175" s="1302"/>
      <c r="I175" s="1302"/>
    </row>
    <row r="176" spans="1:9" ht="11.25" hidden="1" customHeight="1">
      <c r="A176" s="1300">
        <v>2313</v>
      </c>
      <c r="B176" s="1308" t="s">
        <v>257</v>
      </c>
      <c r="C176" s="1309">
        <v>1</v>
      </c>
      <c r="D176" s="1309">
        <v>3</v>
      </c>
      <c r="E176" s="1301" t="s">
        <v>266</v>
      </c>
      <c r="F176" s="1301"/>
      <c r="G176" s="1302"/>
      <c r="H176" s="1302"/>
      <c r="I176" s="1302"/>
    </row>
    <row r="177" spans="1:9" ht="11.25" hidden="1" customHeight="1">
      <c r="A177" s="1300"/>
      <c r="B177" s="1308"/>
      <c r="C177" s="1309"/>
      <c r="D177" s="1309"/>
      <c r="E177" s="1301" t="s">
        <v>989</v>
      </c>
      <c r="F177" s="1301"/>
      <c r="G177" s="1302"/>
      <c r="H177" s="1302"/>
      <c r="I177" s="1302"/>
    </row>
    <row r="178" spans="1:9" ht="11.25" hidden="1" customHeight="1">
      <c r="A178" s="1300"/>
      <c r="B178" s="1308"/>
      <c r="C178" s="1309"/>
      <c r="D178" s="1309"/>
      <c r="E178" s="1301" t="s">
        <v>1006</v>
      </c>
      <c r="F178" s="1301"/>
      <c r="G178" s="1302"/>
      <c r="H178" s="1302"/>
      <c r="I178" s="1302"/>
    </row>
    <row r="179" spans="1:9" ht="11.25" hidden="1" customHeight="1">
      <c r="A179" s="1300"/>
      <c r="B179" s="1308"/>
      <c r="C179" s="1309"/>
      <c r="D179" s="1309"/>
      <c r="E179" s="1301" t="s">
        <v>1006</v>
      </c>
      <c r="F179" s="1301"/>
      <c r="G179" s="1302"/>
      <c r="H179" s="1302"/>
      <c r="I179" s="1302"/>
    </row>
    <row r="180" spans="1:9" ht="11.25" hidden="1" customHeight="1">
      <c r="A180" s="1300">
        <v>2320</v>
      </c>
      <c r="B180" s="1293" t="s">
        <v>257</v>
      </c>
      <c r="C180" s="1294">
        <v>2</v>
      </c>
      <c r="D180" s="1294">
        <v>0</v>
      </c>
      <c r="E180" s="1303" t="s">
        <v>267</v>
      </c>
      <c r="F180" s="1303"/>
      <c r="G180" s="1302"/>
      <c r="H180" s="1302"/>
      <c r="I180" s="1302"/>
    </row>
    <row r="181" spans="1:9" s="1306" customFormat="1" ht="11.25" hidden="1" customHeight="1">
      <c r="A181" s="1300"/>
      <c r="B181" s="1293"/>
      <c r="C181" s="1294"/>
      <c r="D181" s="1294"/>
      <c r="E181" s="1301" t="s">
        <v>194</v>
      </c>
      <c r="F181" s="1301"/>
      <c r="G181" s="1307"/>
      <c r="H181" s="1307"/>
      <c r="I181" s="1307"/>
    </row>
    <row r="182" spans="1:9" ht="11.25" hidden="1" customHeight="1">
      <c r="A182" s="1300">
        <v>2321</v>
      </c>
      <c r="B182" s="1308" t="s">
        <v>257</v>
      </c>
      <c r="C182" s="1309">
        <v>2</v>
      </c>
      <c r="D182" s="1309">
        <v>1</v>
      </c>
      <c r="E182" s="1301" t="s">
        <v>269</v>
      </c>
      <c r="F182" s="1301"/>
      <c r="G182" s="1302"/>
      <c r="H182" s="1302"/>
      <c r="I182" s="1302"/>
    </row>
    <row r="183" spans="1:9" ht="11.25" hidden="1" customHeight="1">
      <c r="A183" s="1300"/>
      <c r="B183" s="1308"/>
      <c r="C183" s="1309"/>
      <c r="D183" s="1309"/>
      <c r="E183" s="1301" t="s">
        <v>989</v>
      </c>
      <c r="F183" s="1301"/>
      <c r="G183" s="1302"/>
      <c r="H183" s="1302"/>
      <c r="I183" s="1302"/>
    </row>
    <row r="184" spans="1:9" ht="11.25" hidden="1" customHeight="1">
      <c r="A184" s="1300"/>
      <c r="B184" s="1308"/>
      <c r="C184" s="1309"/>
      <c r="D184" s="1309"/>
      <c r="E184" s="1301" t="s">
        <v>1006</v>
      </c>
      <c r="F184" s="1301"/>
      <c r="G184" s="1302"/>
      <c r="H184" s="1302"/>
      <c r="I184" s="1302"/>
    </row>
    <row r="185" spans="1:9" ht="11.25" hidden="1" customHeight="1">
      <c r="A185" s="1300"/>
      <c r="B185" s="1308"/>
      <c r="C185" s="1309"/>
      <c r="D185" s="1309"/>
      <c r="E185" s="1301" t="s">
        <v>1006</v>
      </c>
      <c r="F185" s="1301"/>
      <c r="G185" s="1302"/>
      <c r="H185" s="1302"/>
      <c r="I185" s="1302"/>
    </row>
    <row r="186" spans="1:9" ht="11.25" hidden="1" customHeight="1">
      <c r="A186" s="1300">
        <v>2330</v>
      </c>
      <c r="B186" s="1293" t="s">
        <v>257</v>
      </c>
      <c r="C186" s="1294">
        <v>3</v>
      </c>
      <c r="D186" s="1294">
        <v>0</v>
      </c>
      <c r="E186" s="1303" t="s">
        <v>270</v>
      </c>
      <c r="F186" s="1303"/>
      <c r="G186" s="1302"/>
      <c r="H186" s="1302"/>
      <c r="I186" s="1302"/>
    </row>
    <row r="187" spans="1:9" s="1306" customFormat="1" ht="11.25" hidden="1" customHeight="1">
      <c r="A187" s="1300"/>
      <c r="B187" s="1293"/>
      <c r="C187" s="1294"/>
      <c r="D187" s="1294"/>
      <c r="E187" s="1301" t="s">
        <v>194</v>
      </c>
      <c r="F187" s="1301"/>
      <c r="G187" s="1307"/>
      <c r="H187" s="1307"/>
      <c r="I187" s="1307"/>
    </row>
    <row r="188" spans="1:9" ht="11.25" hidden="1" customHeight="1">
      <c r="A188" s="1300">
        <v>2331</v>
      </c>
      <c r="B188" s="1308" t="s">
        <v>257</v>
      </c>
      <c r="C188" s="1309">
        <v>3</v>
      </c>
      <c r="D188" s="1309">
        <v>1</v>
      </c>
      <c r="E188" s="1301" t="s">
        <v>273</v>
      </c>
      <c r="F188" s="1301"/>
      <c r="G188" s="1302"/>
      <c r="H188" s="1302"/>
      <c r="I188" s="1302"/>
    </row>
    <row r="189" spans="1:9" ht="11.25" hidden="1" customHeight="1">
      <c r="A189" s="1300"/>
      <c r="B189" s="1308"/>
      <c r="C189" s="1309"/>
      <c r="D189" s="1309"/>
      <c r="E189" s="1301" t="s">
        <v>989</v>
      </c>
      <c r="F189" s="1301"/>
      <c r="G189" s="1302"/>
      <c r="H189" s="1302"/>
      <c r="I189" s="1302"/>
    </row>
    <row r="190" spans="1:9" ht="11.25" hidden="1" customHeight="1">
      <c r="A190" s="1300"/>
      <c r="B190" s="1308"/>
      <c r="C190" s="1309"/>
      <c r="D190" s="1309"/>
      <c r="E190" s="1301" t="s">
        <v>1006</v>
      </c>
      <c r="F190" s="1301"/>
      <c r="G190" s="1302"/>
      <c r="H190" s="1302"/>
      <c r="I190" s="1302"/>
    </row>
    <row r="191" spans="1:9" ht="11.25" hidden="1" customHeight="1">
      <c r="A191" s="1300"/>
      <c r="B191" s="1308"/>
      <c r="C191" s="1309"/>
      <c r="D191" s="1309"/>
      <c r="E191" s="1301" t="s">
        <v>1006</v>
      </c>
      <c r="F191" s="1301"/>
      <c r="G191" s="1302"/>
      <c r="H191" s="1302"/>
      <c r="I191" s="1302"/>
    </row>
    <row r="192" spans="1:9" ht="11.25" hidden="1" customHeight="1">
      <c r="A192" s="1300">
        <v>2332</v>
      </c>
      <c r="B192" s="1308" t="s">
        <v>257</v>
      </c>
      <c r="C192" s="1309">
        <v>3</v>
      </c>
      <c r="D192" s="1309">
        <v>2</v>
      </c>
      <c r="E192" s="1301" t="s">
        <v>274</v>
      </c>
      <c r="F192" s="1301"/>
      <c r="G192" s="1302"/>
      <c r="H192" s="1302"/>
      <c r="I192" s="1302"/>
    </row>
    <row r="193" spans="1:9" ht="11.25" hidden="1" customHeight="1">
      <c r="A193" s="1300"/>
      <c r="B193" s="1308"/>
      <c r="C193" s="1309"/>
      <c r="D193" s="1309"/>
      <c r="E193" s="1301" t="s">
        <v>989</v>
      </c>
      <c r="F193" s="1301"/>
      <c r="G193" s="1302"/>
      <c r="H193" s="1302"/>
      <c r="I193" s="1302"/>
    </row>
    <row r="194" spans="1:9" ht="11.25" hidden="1" customHeight="1">
      <c r="A194" s="1300"/>
      <c r="B194" s="1308"/>
      <c r="C194" s="1309"/>
      <c r="D194" s="1309"/>
      <c r="E194" s="1301" t="s">
        <v>1006</v>
      </c>
      <c r="F194" s="1301"/>
      <c r="G194" s="1302"/>
      <c r="H194" s="1302"/>
      <c r="I194" s="1302"/>
    </row>
    <row r="195" spans="1:9" ht="11.25" hidden="1" customHeight="1">
      <c r="A195" s="1300"/>
      <c r="B195" s="1308"/>
      <c r="C195" s="1309"/>
      <c r="D195" s="1309"/>
      <c r="E195" s="1301" t="s">
        <v>1006</v>
      </c>
      <c r="F195" s="1301"/>
      <c r="G195" s="1302"/>
      <c r="H195" s="1302"/>
      <c r="I195" s="1302"/>
    </row>
    <row r="196" spans="1:9" ht="11.25" hidden="1" customHeight="1">
      <c r="A196" s="1300">
        <v>2340</v>
      </c>
      <c r="B196" s="1293" t="s">
        <v>257</v>
      </c>
      <c r="C196" s="1294">
        <v>4</v>
      </c>
      <c r="D196" s="1294">
        <v>0</v>
      </c>
      <c r="E196" s="1303" t="s">
        <v>276</v>
      </c>
      <c r="F196" s="1303"/>
      <c r="G196" s="1302"/>
      <c r="H196" s="1302"/>
      <c r="I196" s="1302"/>
    </row>
    <row r="197" spans="1:9" s="1306" customFormat="1" ht="11.25" hidden="1" customHeight="1">
      <c r="A197" s="1300"/>
      <c r="B197" s="1293"/>
      <c r="C197" s="1294"/>
      <c r="D197" s="1294"/>
      <c r="E197" s="1301" t="s">
        <v>194</v>
      </c>
      <c r="F197" s="1301"/>
      <c r="G197" s="1307"/>
      <c r="H197" s="1307"/>
      <c r="I197" s="1307"/>
    </row>
    <row r="198" spans="1:9" ht="11.25" hidden="1" customHeight="1">
      <c r="A198" s="1300">
        <v>2341</v>
      </c>
      <c r="B198" s="1308" t="s">
        <v>257</v>
      </c>
      <c r="C198" s="1309">
        <v>4</v>
      </c>
      <c r="D198" s="1309">
        <v>1</v>
      </c>
      <c r="E198" s="1301" t="s">
        <v>276</v>
      </c>
      <c r="F198" s="1301"/>
      <c r="G198" s="1302"/>
      <c r="H198" s="1302"/>
      <c r="I198" s="1302"/>
    </row>
    <row r="199" spans="1:9" ht="11.25" hidden="1" customHeight="1">
      <c r="A199" s="1300"/>
      <c r="B199" s="1308"/>
      <c r="C199" s="1309"/>
      <c r="D199" s="1309"/>
      <c r="E199" s="1301" t="s">
        <v>989</v>
      </c>
      <c r="F199" s="1301"/>
      <c r="G199" s="1302"/>
      <c r="H199" s="1302"/>
      <c r="I199" s="1302"/>
    </row>
    <row r="200" spans="1:9" ht="11.25" hidden="1" customHeight="1">
      <c r="A200" s="1300"/>
      <c r="B200" s="1308"/>
      <c r="C200" s="1309"/>
      <c r="D200" s="1309"/>
      <c r="E200" s="1301" t="s">
        <v>1006</v>
      </c>
      <c r="F200" s="1301"/>
      <c r="G200" s="1302"/>
      <c r="H200" s="1302"/>
      <c r="I200" s="1302"/>
    </row>
    <row r="201" spans="1:9" ht="11.25" hidden="1" customHeight="1">
      <c r="A201" s="1300"/>
      <c r="B201" s="1308"/>
      <c r="C201" s="1309"/>
      <c r="D201" s="1309"/>
      <c r="E201" s="1301" t="s">
        <v>1006</v>
      </c>
      <c r="F201" s="1301"/>
      <c r="G201" s="1302"/>
      <c r="H201" s="1302"/>
      <c r="I201" s="1302"/>
    </row>
    <row r="202" spans="1:9" ht="11.25" hidden="1" customHeight="1">
      <c r="A202" s="1300">
        <v>2350</v>
      </c>
      <c r="B202" s="1293" t="s">
        <v>257</v>
      </c>
      <c r="C202" s="1294">
        <v>5</v>
      </c>
      <c r="D202" s="1294">
        <v>0</v>
      </c>
      <c r="E202" s="1303" t="s">
        <v>277</v>
      </c>
      <c r="F202" s="1303"/>
      <c r="G202" s="1302"/>
      <c r="H202" s="1302"/>
      <c r="I202" s="1302"/>
    </row>
    <row r="203" spans="1:9" s="1306" customFormat="1" ht="11.25" hidden="1" customHeight="1">
      <c r="A203" s="1300"/>
      <c r="B203" s="1293"/>
      <c r="C203" s="1294"/>
      <c r="D203" s="1294"/>
      <c r="E203" s="1301" t="s">
        <v>194</v>
      </c>
      <c r="F203" s="1301"/>
      <c r="G203" s="1307"/>
      <c r="H203" s="1307"/>
      <c r="I203" s="1307"/>
    </row>
    <row r="204" spans="1:9" ht="11.25" hidden="1" customHeight="1">
      <c r="A204" s="1300">
        <v>2351</v>
      </c>
      <c r="B204" s="1308" t="s">
        <v>257</v>
      </c>
      <c r="C204" s="1309">
        <v>5</v>
      </c>
      <c r="D204" s="1309">
        <v>1</v>
      </c>
      <c r="E204" s="1301" t="s">
        <v>279</v>
      </c>
      <c r="F204" s="1301"/>
      <c r="G204" s="1302"/>
      <c r="H204" s="1302"/>
      <c r="I204" s="1302"/>
    </row>
    <row r="205" spans="1:9" ht="11.25" hidden="1" customHeight="1">
      <c r="A205" s="1300"/>
      <c r="B205" s="1308"/>
      <c r="C205" s="1309"/>
      <c r="D205" s="1309"/>
      <c r="E205" s="1301" t="s">
        <v>989</v>
      </c>
      <c r="F205" s="1301"/>
      <c r="G205" s="1302"/>
      <c r="H205" s="1302"/>
      <c r="I205" s="1302"/>
    </row>
    <row r="206" spans="1:9" ht="11.25" hidden="1" customHeight="1">
      <c r="A206" s="1300"/>
      <c r="B206" s="1308"/>
      <c r="C206" s="1309"/>
      <c r="D206" s="1309"/>
      <c r="E206" s="1301" t="s">
        <v>1006</v>
      </c>
      <c r="F206" s="1301"/>
      <c r="G206" s="1302"/>
      <c r="H206" s="1302"/>
      <c r="I206" s="1302"/>
    </row>
    <row r="207" spans="1:9" ht="11.25" hidden="1" customHeight="1">
      <c r="A207" s="1300"/>
      <c r="B207" s="1308"/>
      <c r="C207" s="1309"/>
      <c r="D207" s="1309"/>
      <c r="E207" s="1301" t="s">
        <v>1006</v>
      </c>
      <c r="F207" s="1301"/>
      <c r="G207" s="1302"/>
      <c r="H207" s="1302"/>
      <c r="I207" s="1302"/>
    </row>
    <row r="208" spans="1:9" ht="11.25" hidden="1" customHeight="1">
      <c r="A208" s="1300">
        <v>2360</v>
      </c>
      <c r="B208" s="1293" t="s">
        <v>257</v>
      </c>
      <c r="C208" s="1294">
        <v>6</v>
      </c>
      <c r="D208" s="1294">
        <v>0</v>
      </c>
      <c r="E208" s="1303" t="s">
        <v>280</v>
      </c>
      <c r="F208" s="1303"/>
      <c r="G208" s="1302"/>
      <c r="H208" s="1302"/>
      <c r="I208" s="1302"/>
    </row>
    <row r="209" spans="1:9" s="1306" customFormat="1" ht="11.25" hidden="1" customHeight="1">
      <c r="A209" s="1300"/>
      <c r="B209" s="1293"/>
      <c r="C209" s="1294"/>
      <c r="D209" s="1294"/>
      <c r="E209" s="1301" t="s">
        <v>194</v>
      </c>
      <c r="F209" s="1301"/>
      <c r="G209" s="1307"/>
      <c r="H209" s="1307"/>
      <c r="I209" s="1307"/>
    </row>
    <row r="210" spans="1:9" ht="11.25" hidden="1" customHeight="1">
      <c r="A210" s="1300">
        <v>2361</v>
      </c>
      <c r="B210" s="1308" t="s">
        <v>257</v>
      </c>
      <c r="C210" s="1309">
        <v>6</v>
      </c>
      <c r="D210" s="1309">
        <v>1</v>
      </c>
      <c r="E210" s="1301" t="s">
        <v>280</v>
      </c>
      <c r="F210" s="1301"/>
      <c r="G210" s="1302"/>
      <c r="H210" s="1302"/>
      <c r="I210" s="1302"/>
    </row>
    <row r="211" spans="1:9" ht="11.25" hidden="1" customHeight="1">
      <c r="A211" s="1300"/>
      <c r="B211" s="1308"/>
      <c r="C211" s="1309"/>
      <c r="D211" s="1309"/>
      <c r="E211" s="1301" t="s">
        <v>989</v>
      </c>
      <c r="F211" s="1301"/>
      <c r="G211" s="1302"/>
      <c r="H211" s="1302"/>
      <c r="I211" s="1302"/>
    </row>
    <row r="212" spans="1:9" ht="11.25" hidden="1" customHeight="1">
      <c r="A212" s="1300"/>
      <c r="B212" s="1308"/>
      <c r="C212" s="1309"/>
      <c r="D212" s="1309"/>
      <c r="E212" s="1301" t="s">
        <v>1006</v>
      </c>
      <c r="F212" s="1301"/>
      <c r="G212" s="1302"/>
      <c r="H212" s="1302"/>
      <c r="I212" s="1302"/>
    </row>
    <row r="213" spans="1:9" ht="11.25" hidden="1" customHeight="1">
      <c r="A213" s="1300"/>
      <c r="B213" s="1308"/>
      <c r="C213" s="1309"/>
      <c r="D213" s="1309"/>
      <c r="E213" s="1301" t="s">
        <v>1006</v>
      </c>
      <c r="F213" s="1301"/>
      <c r="G213" s="1302"/>
      <c r="H213" s="1302"/>
      <c r="I213" s="1302"/>
    </row>
    <row r="214" spans="1:9" ht="11.25" hidden="1" customHeight="1">
      <c r="A214" s="1300">
        <v>2370</v>
      </c>
      <c r="B214" s="1293" t="s">
        <v>257</v>
      </c>
      <c r="C214" s="1294">
        <v>7</v>
      </c>
      <c r="D214" s="1294">
        <v>0</v>
      </c>
      <c r="E214" s="1303" t="s">
        <v>285</v>
      </c>
      <c r="F214" s="1303"/>
      <c r="G214" s="1302"/>
      <c r="H214" s="1302"/>
      <c r="I214" s="1302"/>
    </row>
    <row r="215" spans="1:9" s="1306" customFormat="1" ht="11.25" hidden="1" customHeight="1">
      <c r="A215" s="1300"/>
      <c r="B215" s="1293"/>
      <c r="C215" s="1294"/>
      <c r="D215" s="1294"/>
      <c r="E215" s="1301" t="s">
        <v>194</v>
      </c>
      <c r="F215" s="1301"/>
      <c r="G215" s="1307"/>
      <c r="H215" s="1307"/>
      <c r="I215" s="1307"/>
    </row>
    <row r="216" spans="1:9" ht="11.25" hidden="1" customHeight="1">
      <c r="A216" s="1300">
        <v>2371</v>
      </c>
      <c r="B216" s="1308" t="s">
        <v>257</v>
      </c>
      <c r="C216" s="1309">
        <v>7</v>
      </c>
      <c r="D216" s="1309">
        <v>1</v>
      </c>
      <c r="E216" s="1301" t="s">
        <v>285</v>
      </c>
      <c r="F216" s="1301"/>
      <c r="G216" s="1302"/>
      <c r="H216" s="1302"/>
      <c r="I216" s="1302"/>
    </row>
    <row r="217" spans="1:9" ht="11.25" hidden="1" customHeight="1">
      <c r="A217" s="1300"/>
      <c r="B217" s="1308"/>
      <c r="C217" s="1309"/>
      <c r="D217" s="1309"/>
      <c r="E217" s="1301" t="s">
        <v>989</v>
      </c>
      <c r="F217" s="1301"/>
      <c r="G217" s="1302"/>
      <c r="H217" s="1302"/>
      <c r="I217" s="1302"/>
    </row>
    <row r="218" spans="1:9" ht="11.25" hidden="1" customHeight="1">
      <c r="A218" s="1300"/>
      <c r="B218" s="1308"/>
      <c r="C218" s="1309"/>
      <c r="D218" s="1309"/>
      <c r="E218" s="1301" t="s">
        <v>1006</v>
      </c>
      <c r="F218" s="1301"/>
      <c r="G218" s="1302"/>
      <c r="H218" s="1302"/>
      <c r="I218" s="1302"/>
    </row>
    <row r="219" spans="1:9" ht="11.25" hidden="1" customHeight="1">
      <c r="A219" s="1300"/>
      <c r="B219" s="1308"/>
      <c r="C219" s="1309"/>
      <c r="D219" s="1309"/>
      <c r="E219" s="1301" t="s">
        <v>1006</v>
      </c>
      <c r="F219" s="1301"/>
      <c r="G219" s="1302"/>
      <c r="H219" s="1302"/>
      <c r="I219" s="1302"/>
    </row>
    <row r="220" spans="1:9" s="1298" customFormat="1" ht="13.5" customHeight="1">
      <c r="A220" s="1292">
        <v>2400</v>
      </c>
      <c r="B220" s="1293" t="s">
        <v>286</v>
      </c>
      <c r="C220" s="1294">
        <v>0</v>
      </c>
      <c r="D220" s="1294">
        <v>0</v>
      </c>
      <c r="E220" s="1295" t="s">
        <v>1018</v>
      </c>
      <c r="F220" s="1295"/>
      <c r="G220" s="1287">
        <f>H220+I220</f>
        <v>489850.43400000001</v>
      </c>
      <c r="H220" s="1287">
        <f>H222+H232+H252+H266+H280+H303+H309+H329+H353</f>
        <v>33026</v>
      </c>
      <c r="I220" s="1287">
        <f>I222+I232+I252+I266+I280+I303+I309+I329+I353</f>
        <v>456824.43400000001</v>
      </c>
    </row>
    <row r="221" spans="1:9" ht="12.75" customHeight="1">
      <c r="A221" s="1300"/>
      <c r="B221" s="1293"/>
      <c r="C221" s="1294"/>
      <c r="D221" s="1294"/>
      <c r="E221" s="1301" t="s">
        <v>191</v>
      </c>
      <c r="F221" s="1301"/>
      <c r="G221" s="1302"/>
      <c r="H221" s="1302"/>
      <c r="I221" s="1302"/>
    </row>
    <row r="222" spans="1:9" ht="21" customHeight="1">
      <c r="A222" s="1300">
        <v>2410</v>
      </c>
      <c r="B222" s="1293" t="s">
        <v>286</v>
      </c>
      <c r="C222" s="1294">
        <v>1</v>
      </c>
      <c r="D222" s="1294">
        <v>0</v>
      </c>
      <c r="E222" s="1303" t="s">
        <v>290</v>
      </c>
      <c r="F222" s="1303"/>
      <c r="G222" s="1310">
        <f>H222+I222</f>
        <v>0</v>
      </c>
      <c r="H222" s="1310">
        <f>H224+H228</f>
        <v>0</v>
      </c>
      <c r="I222" s="1310">
        <f>I224+I228</f>
        <v>0</v>
      </c>
    </row>
    <row r="223" spans="1:9" s="1306" customFormat="1" ht="11.25" customHeight="1">
      <c r="A223" s="1300"/>
      <c r="B223" s="1293"/>
      <c r="C223" s="1294"/>
      <c r="D223" s="1294"/>
      <c r="E223" s="1301" t="s">
        <v>194</v>
      </c>
      <c r="F223" s="1301"/>
      <c r="G223" s="1304"/>
      <c r="H223" s="1304"/>
      <c r="I223" s="1304"/>
    </row>
    <row r="224" spans="1:9" ht="32.25" hidden="1" customHeight="1">
      <c r="A224" s="1300">
        <v>2411</v>
      </c>
      <c r="B224" s="1308" t="s">
        <v>286</v>
      </c>
      <c r="C224" s="1309">
        <v>1</v>
      </c>
      <c r="D224" s="1309">
        <v>1</v>
      </c>
      <c r="E224" s="1301" t="s">
        <v>292</v>
      </c>
      <c r="F224" s="1301"/>
      <c r="G224" s="1310"/>
      <c r="H224" s="1310"/>
      <c r="I224" s="1310"/>
    </row>
    <row r="225" spans="1:9" ht="40.5" hidden="1">
      <c r="A225" s="1300"/>
      <c r="B225" s="1308"/>
      <c r="C225" s="1309"/>
      <c r="D225" s="1309"/>
      <c r="E225" s="1301" t="s">
        <v>989</v>
      </c>
      <c r="F225" s="1301"/>
      <c r="G225" s="1310"/>
      <c r="H225" s="1310"/>
      <c r="I225" s="1310"/>
    </row>
    <row r="226" spans="1:9" ht="15.75" hidden="1">
      <c r="A226" s="1300"/>
      <c r="B226" s="1308"/>
      <c r="C226" s="1309"/>
      <c r="D226" s="1309"/>
      <c r="E226" s="1301" t="s">
        <v>1006</v>
      </c>
      <c r="F226" s="1301"/>
      <c r="G226" s="1310"/>
      <c r="H226" s="1310"/>
      <c r="I226" s="1310"/>
    </row>
    <row r="227" spans="1:9" ht="15.75" hidden="1">
      <c r="A227" s="1300"/>
      <c r="B227" s="1308"/>
      <c r="C227" s="1309"/>
      <c r="D227" s="1309"/>
      <c r="E227" s="1301" t="s">
        <v>1006</v>
      </c>
      <c r="F227" s="1301"/>
      <c r="G227" s="1310"/>
      <c r="H227" s="1310"/>
      <c r="I227" s="1310"/>
    </row>
    <row r="228" spans="1:9" ht="27" hidden="1">
      <c r="A228" s="1300">
        <v>2412</v>
      </c>
      <c r="B228" s="1308" t="s">
        <v>286</v>
      </c>
      <c r="C228" s="1309">
        <v>1</v>
      </c>
      <c r="D228" s="1309">
        <v>2</v>
      </c>
      <c r="E228" s="1301" t="s">
        <v>293</v>
      </c>
      <c r="F228" s="1301"/>
      <c r="G228" s="1310"/>
      <c r="H228" s="1310"/>
      <c r="I228" s="1310"/>
    </row>
    <row r="229" spans="1:9" ht="40.5" hidden="1">
      <c r="A229" s="1300"/>
      <c r="B229" s="1308"/>
      <c r="C229" s="1309"/>
      <c r="D229" s="1309"/>
      <c r="E229" s="1301" t="s">
        <v>989</v>
      </c>
      <c r="F229" s="1301"/>
      <c r="G229" s="1310"/>
      <c r="H229" s="1310"/>
      <c r="I229" s="1310"/>
    </row>
    <row r="230" spans="1:9" ht="15.75" hidden="1">
      <c r="A230" s="1300"/>
      <c r="B230" s="1308"/>
      <c r="C230" s="1309"/>
      <c r="D230" s="1309"/>
      <c r="E230" s="1301" t="s">
        <v>1006</v>
      </c>
      <c r="F230" s="1301"/>
      <c r="G230" s="1310"/>
      <c r="H230" s="1310"/>
      <c r="I230" s="1310"/>
    </row>
    <row r="231" spans="1:9" ht="15.75" hidden="1">
      <c r="A231" s="1300"/>
      <c r="B231" s="1308"/>
      <c r="C231" s="1309"/>
      <c r="D231" s="1309"/>
      <c r="E231" s="1301" t="s">
        <v>1006</v>
      </c>
      <c r="F231" s="1301"/>
      <c r="G231" s="1310"/>
      <c r="H231" s="1310"/>
      <c r="I231" s="1310"/>
    </row>
    <row r="232" spans="1:9" ht="24.75" customHeight="1">
      <c r="A232" s="1300">
        <v>2420</v>
      </c>
      <c r="B232" s="1293" t="s">
        <v>286</v>
      </c>
      <c r="C232" s="1294">
        <v>2</v>
      </c>
      <c r="D232" s="1294">
        <v>0</v>
      </c>
      <c r="E232" s="1303" t="s">
        <v>295</v>
      </c>
      <c r="F232" s="1303"/>
      <c r="G232" s="1310">
        <f>H232+I232</f>
        <v>936</v>
      </c>
      <c r="H232" s="1310">
        <f>H234+H240+H244+H248</f>
        <v>936</v>
      </c>
      <c r="I232" s="1310">
        <f>I234+I240+I244+I248</f>
        <v>0</v>
      </c>
    </row>
    <row r="233" spans="1:9" s="1306" customFormat="1" ht="10.5" customHeight="1">
      <c r="A233" s="1300"/>
      <c r="B233" s="1293"/>
      <c r="C233" s="1294"/>
      <c r="D233" s="1294"/>
      <c r="E233" s="1316" t="s">
        <v>194</v>
      </c>
      <c r="F233" s="1301"/>
      <c r="G233" s="1304"/>
      <c r="H233" s="1304"/>
      <c r="I233" s="1304"/>
    </row>
    <row r="234" spans="1:9" ht="12" customHeight="1">
      <c r="A234" s="1300">
        <v>2421</v>
      </c>
      <c r="B234" s="1308" t="s">
        <v>286</v>
      </c>
      <c r="C234" s="1309">
        <v>2</v>
      </c>
      <c r="D234" s="1309">
        <v>1</v>
      </c>
      <c r="E234" s="1301" t="s">
        <v>298</v>
      </c>
      <c r="F234" s="1301"/>
      <c r="G234" s="1310">
        <f>H234+I234</f>
        <v>936</v>
      </c>
      <c r="H234" s="1310">
        <f>H236+H237+H238</f>
        <v>936</v>
      </c>
      <c r="I234" s="1310">
        <f>I239</f>
        <v>0</v>
      </c>
    </row>
    <row r="235" spans="1:9" ht="18" customHeight="1">
      <c r="A235" s="1300"/>
      <c r="B235" s="1308"/>
      <c r="C235" s="1309"/>
      <c r="D235" s="1309"/>
      <c r="E235" s="1316" t="s">
        <v>989</v>
      </c>
      <c r="F235" s="1301"/>
      <c r="G235" s="1310"/>
      <c r="H235" s="1310"/>
      <c r="I235" s="1310"/>
    </row>
    <row r="236" spans="1:9" ht="14.25" customHeight="1">
      <c r="A236" s="1300"/>
      <c r="B236" s="1308"/>
      <c r="C236" s="1309"/>
      <c r="D236" s="1309"/>
      <c r="E236" s="1301" t="s">
        <v>750</v>
      </c>
      <c r="F236" s="1301">
        <v>4241</v>
      </c>
      <c r="G236" s="1310">
        <f>H236+I236</f>
        <v>936</v>
      </c>
      <c r="H236" s="1310">
        <f>[3]gjuxatntes!F65</f>
        <v>936</v>
      </c>
      <c r="I236" s="1310"/>
    </row>
    <row r="237" spans="1:9" ht="13.5" customHeight="1">
      <c r="A237" s="1300"/>
      <c r="B237" s="1308"/>
      <c r="C237" s="1309"/>
      <c r="D237" s="1309"/>
      <c r="E237" s="1311" t="str">
        <f>[3]gjuxatntes!B77</f>
        <v xml:space="preserve"> -Հատուկ նպատակային այլ նյութեր</v>
      </c>
      <c r="F237" s="1311" t="s">
        <v>773</v>
      </c>
      <c r="G237" s="1310">
        <f>H237+I237</f>
        <v>0</v>
      </c>
      <c r="H237" s="1310">
        <f>[3]gjuxatntes!F77</f>
        <v>0</v>
      </c>
      <c r="I237" s="1310"/>
    </row>
    <row r="238" spans="1:9" ht="13.5" customHeight="1">
      <c r="A238" s="1300"/>
      <c r="B238" s="1308"/>
      <c r="C238" s="1309"/>
      <c r="D238" s="1309"/>
      <c r="E238" s="1317" t="s">
        <v>849</v>
      </c>
      <c r="F238" s="1311" t="s">
        <v>850</v>
      </c>
      <c r="G238" s="1310"/>
      <c r="H238" s="1310">
        <f>[3]gjuxatntes!F128</f>
        <v>0</v>
      </c>
      <c r="I238" s="1310"/>
    </row>
    <row r="239" spans="1:9" ht="12.75" customHeight="1">
      <c r="A239" s="1300"/>
      <c r="B239" s="1308"/>
      <c r="C239" s="1309"/>
      <c r="D239" s="1309"/>
      <c r="E239" s="1311" t="s">
        <v>1014</v>
      </c>
      <c r="F239" s="1311" t="s">
        <v>892</v>
      </c>
      <c r="G239" s="1310">
        <f>H239+I239</f>
        <v>0</v>
      </c>
      <c r="H239" s="1310"/>
      <c r="I239" s="1310">
        <f>[3]gjuxatntes!F154</f>
        <v>0</v>
      </c>
    </row>
    <row r="240" spans="1:9" ht="15.75" hidden="1">
      <c r="A240" s="1300">
        <v>2422</v>
      </c>
      <c r="B240" s="1308" t="s">
        <v>286</v>
      </c>
      <c r="C240" s="1309">
        <v>2</v>
      </c>
      <c r="D240" s="1309">
        <v>2</v>
      </c>
      <c r="E240" s="1301" t="s">
        <v>299</v>
      </c>
      <c r="F240" s="1301"/>
      <c r="G240" s="1302"/>
      <c r="H240" s="1302"/>
      <c r="I240" s="1302"/>
    </row>
    <row r="241" spans="1:9" ht="40.5" hidden="1">
      <c r="A241" s="1300"/>
      <c r="B241" s="1308"/>
      <c r="C241" s="1309"/>
      <c r="D241" s="1309"/>
      <c r="E241" s="1301" t="s">
        <v>989</v>
      </c>
      <c r="F241" s="1301"/>
      <c r="G241" s="1302"/>
      <c r="H241" s="1302"/>
      <c r="I241" s="1302"/>
    </row>
    <row r="242" spans="1:9" ht="15.75" hidden="1">
      <c r="A242" s="1300"/>
      <c r="B242" s="1308"/>
      <c r="C242" s="1309"/>
      <c r="D242" s="1309"/>
      <c r="E242" s="1301" t="s">
        <v>1006</v>
      </c>
      <c r="F242" s="1301"/>
      <c r="G242" s="1302"/>
      <c r="H242" s="1302"/>
      <c r="I242" s="1302"/>
    </row>
    <row r="243" spans="1:9" ht="15.75" hidden="1">
      <c r="A243" s="1300"/>
      <c r="B243" s="1308"/>
      <c r="C243" s="1309"/>
      <c r="D243" s="1309"/>
      <c r="E243" s="1301" t="s">
        <v>1006</v>
      </c>
      <c r="F243" s="1301"/>
      <c r="G243" s="1302"/>
      <c r="H243" s="1302"/>
      <c r="I243" s="1302"/>
    </row>
    <row r="244" spans="1:9" ht="15.75" hidden="1">
      <c r="A244" s="1300">
        <v>2423</v>
      </c>
      <c r="B244" s="1308" t="s">
        <v>286</v>
      </c>
      <c r="C244" s="1309">
        <v>2</v>
      </c>
      <c r="D244" s="1309">
        <v>3</v>
      </c>
      <c r="E244" s="1301" t="s">
        <v>301</v>
      </c>
      <c r="F244" s="1301"/>
      <c r="G244" s="1302"/>
      <c r="H244" s="1302"/>
      <c r="I244" s="1302"/>
    </row>
    <row r="245" spans="1:9" ht="40.5" hidden="1">
      <c r="A245" s="1300"/>
      <c r="B245" s="1308"/>
      <c r="C245" s="1309"/>
      <c r="D245" s="1309"/>
      <c r="E245" s="1301" t="s">
        <v>989</v>
      </c>
      <c r="F245" s="1301"/>
      <c r="G245" s="1302"/>
      <c r="H245" s="1302"/>
      <c r="I245" s="1302"/>
    </row>
    <row r="246" spans="1:9" ht="15.75" hidden="1">
      <c r="A246" s="1300"/>
      <c r="B246" s="1308"/>
      <c r="C246" s="1309"/>
      <c r="D246" s="1309"/>
      <c r="E246" s="1301" t="s">
        <v>1006</v>
      </c>
      <c r="F246" s="1301"/>
      <c r="G246" s="1302"/>
      <c r="H246" s="1302"/>
      <c r="I246" s="1302"/>
    </row>
    <row r="247" spans="1:9" ht="15.75" hidden="1">
      <c r="A247" s="1300"/>
      <c r="B247" s="1308"/>
      <c r="C247" s="1309"/>
      <c r="D247" s="1309"/>
      <c r="E247" s="1301" t="s">
        <v>1006</v>
      </c>
      <c r="F247" s="1301"/>
      <c r="G247" s="1302"/>
      <c r="H247" s="1302"/>
      <c r="I247" s="1302"/>
    </row>
    <row r="248" spans="1:9" ht="15.75" hidden="1">
      <c r="A248" s="1300">
        <v>2424</v>
      </c>
      <c r="B248" s="1308" t="s">
        <v>286</v>
      </c>
      <c r="C248" s="1309">
        <v>2</v>
      </c>
      <c r="D248" s="1309">
        <v>4</v>
      </c>
      <c r="E248" s="1301" t="s">
        <v>303</v>
      </c>
      <c r="F248" s="1301"/>
      <c r="G248" s="1302"/>
      <c r="H248" s="1302"/>
      <c r="I248" s="1302"/>
    </row>
    <row r="249" spans="1:9" ht="40.5" hidden="1">
      <c r="A249" s="1300"/>
      <c r="B249" s="1308"/>
      <c r="C249" s="1309"/>
      <c r="D249" s="1309"/>
      <c r="E249" s="1301" t="s">
        <v>989</v>
      </c>
      <c r="F249" s="1301"/>
      <c r="G249" s="1302"/>
      <c r="H249" s="1302"/>
      <c r="I249" s="1302"/>
    </row>
    <row r="250" spans="1:9" ht="15.75" hidden="1">
      <c r="A250" s="1300"/>
      <c r="B250" s="1308"/>
      <c r="C250" s="1309"/>
      <c r="D250" s="1309"/>
      <c r="E250" s="1301" t="s">
        <v>1006</v>
      </c>
      <c r="F250" s="1301"/>
      <c r="G250" s="1302"/>
      <c r="H250" s="1302"/>
      <c r="I250" s="1302"/>
    </row>
    <row r="251" spans="1:9" ht="15.75" hidden="1">
      <c r="A251" s="1300"/>
      <c r="B251" s="1308"/>
      <c r="C251" s="1309"/>
      <c r="D251" s="1309"/>
      <c r="E251" s="1301" t="s">
        <v>1006</v>
      </c>
      <c r="F251" s="1301"/>
      <c r="G251" s="1302"/>
      <c r="H251" s="1302"/>
      <c r="I251" s="1302"/>
    </row>
    <row r="252" spans="1:9" ht="15.75">
      <c r="A252" s="1300">
        <v>2430</v>
      </c>
      <c r="B252" s="1293" t="s">
        <v>286</v>
      </c>
      <c r="C252" s="1294">
        <v>3</v>
      </c>
      <c r="D252" s="1294">
        <v>0</v>
      </c>
      <c r="E252" s="1303" t="s">
        <v>305</v>
      </c>
      <c r="F252" s="1303"/>
      <c r="G252" s="1302">
        <f>H252+I252</f>
        <v>0</v>
      </c>
      <c r="H252" s="1302">
        <f>H254+H258+H262</f>
        <v>0</v>
      </c>
      <c r="I252" s="1302">
        <f>I254+I258+I262</f>
        <v>0</v>
      </c>
    </row>
    <row r="253" spans="1:9" s="1306" customFormat="1" ht="15.75" hidden="1" customHeight="1">
      <c r="A253" s="1300"/>
      <c r="B253" s="1293"/>
      <c r="C253" s="1294"/>
      <c r="D253" s="1294"/>
      <c r="E253" s="1301" t="s">
        <v>194</v>
      </c>
      <c r="F253" s="1301"/>
      <c r="G253" s="1307"/>
      <c r="H253" s="1307"/>
      <c r="I253" s="1307"/>
    </row>
    <row r="254" spans="1:9" ht="15.75" hidden="1">
      <c r="A254" s="1300">
        <v>2431</v>
      </c>
      <c r="B254" s="1308" t="s">
        <v>286</v>
      </c>
      <c r="C254" s="1309">
        <v>3</v>
      </c>
      <c r="D254" s="1309">
        <v>1</v>
      </c>
      <c r="E254" s="1301" t="s">
        <v>307</v>
      </c>
      <c r="F254" s="1301"/>
      <c r="G254" s="1302"/>
      <c r="H254" s="1302"/>
      <c r="I254" s="1302"/>
    </row>
    <row r="255" spans="1:9" ht="40.5" hidden="1">
      <c r="A255" s="1300"/>
      <c r="B255" s="1308"/>
      <c r="C255" s="1309"/>
      <c r="D255" s="1309"/>
      <c r="E255" s="1301" t="s">
        <v>989</v>
      </c>
      <c r="F255" s="1301"/>
      <c r="G255" s="1302"/>
      <c r="H255" s="1302"/>
      <c r="I255" s="1302"/>
    </row>
    <row r="256" spans="1:9" ht="15.75" hidden="1">
      <c r="A256" s="1300"/>
      <c r="B256" s="1308"/>
      <c r="C256" s="1309"/>
      <c r="D256" s="1309"/>
      <c r="E256" s="1301" t="s">
        <v>1006</v>
      </c>
      <c r="F256" s="1301"/>
      <c r="G256" s="1302"/>
      <c r="H256" s="1302"/>
      <c r="I256" s="1302"/>
    </row>
    <row r="257" spans="1:9" ht="15.75" hidden="1">
      <c r="A257" s="1300"/>
      <c r="B257" s="1308"/>
      <c r="C257" s="1309"/>
      <c r="D257" s="1309"/>
      <c r="E257" s="1301" t="s">
        <v>1006</v>
      </c>
      <c r="F257" s="1301"/>
      <c r="G257" s="1302"/>
      <c r="H257" s="1302"/>
      <c r="I257" s="1302"/>
    </row>
    <row r="258" spans="1:9" ht="15.75">
      <c r="A258" s="1300">
        <v>2432</v>
      </c>
      <c r="B258" s="1308" t="s">
        <v>286</v>
      </c>
      <c r="C258" s="1309">
        <v>3</v>
      </c>
      <c r="D258" s="1309">
        <v>2</v>
      </c>
      <c r="E258" s="1301" t="s">
        <v>308</v>
      </c>
      <c r="F258" s="1301"/>
      <c r="G258" s="1302">
        <f>G260+G261</f>
        <v>0</v>
      </c>
      <c r="H258" s="1302"/>
      <c r="I258" s="1302">
        <f>I261+I260</f>
        <v>0</v>
      </c>
    </row>
    <row r="259" spans="1:9" ht="40.5">
      <c r="A259" s="1300"/>
      <c r="B259" s="1308"/>
      <c r="C259" s="1309"/>
      <c r="D259" s="1309"/>
      <c r="E259" s="1301" t="s">
        <v>989</v>
      </c>
      <c r="F259" s="1301"/>
      <c r="G259" s="1302"/>
      <c r="H259" s="1302"/>
      <c r="I259" s="1302"/>
    </row>
    <row r="260" spans="1:9" ht="15.75">
      <c r="A260" s="1300"/>
      <c r="B260" s="1308"/>
      <c r="C260" s="1309"/>
      <c r="D260" s="1309"/>
      <c r="E260" s="1318" t="s">
        <v>1019</v>
      </c>
      <c r="F260" s="1301">
        <v>5112</v>
      </c>
      <c r="G260" s="1302">
        <f>H260+I260</f>
        <v>0</v>
      </c>
      <c r="H260" s="1302"/>
      <c r="I260" s="1302">
        <f>[3]gazafikacum!F140</f>
        <v>0</v>
      </c>
    </row>
    <row r="261" spans="1:9" ht="15.75">
      <c r="A261" s="1300"/>
      <c r="B261" s="1308"/>
      <c r="C261" s="1309"/>
      <c r="D261" s="1309"/>
      <c r="E261" s="1301" t="s">
        <v>1007</v>
      </c>
      <c r="F261" s="1301">
        <v>5134</v>
      </c>
      <c r="G261" s="1302">
        <f>H261+I261</f>
        <v>0</v>
      </c>
      <c r="H261" s="1302"/>
      <c r="I261" s="1302">
        <f>[3]gazafikacum!F146</f>
        <v>0</v>
      </c>
    </row>
    <row r="262" spans="1:9" ht="15.75" hidden="1">
      <c r="A262" s="1300">
        <v>2433</v>
      </c>
      <c r="B262" s="1308" t="s">
        <v>286</v>
      </c>
      <c r="C262" s="1309">
        <v>3</v>
      </c>
      <c r="D262" s="1309">
        <v>3</v>
      </c>
      <c r="E262" s="1301" t="s">
        <v>310</v>
      </c>
      <c r="F262" s="1301"/>
      <c r="G262" s="1302"/>
      <c r="H262" s="1302"/>
      <c r="I262" s="1302"/>
    </row>
    <row r="263" spans="1:9" ht="40.5" hidden="1">
      <c r="A263" s="1300"/>
      <c r="B263" s="1308"/>
      <c r="C263" s="1309"/>
      <c r="D263" s="1309"/>
      <c r="E263" s="1301" t="s">
        <v>989</v>
      </c>
      <c r="F263" s="1301"/>
      <c r="G263" s="1302"/>
      <c r="H263" s="1302"/>
      <c r="I263" s="1302"/>
    </row>
    <row r="264" spans="1:9" ht="15.75" hidden="1">
      <c r="A264" s="1300"/>
      <c r="B264" s="1308"/>
      <c r="C264" s="1309"/>
      <c r="D264" s="1309"/>
      <c r="E264" s="1301" t="s">
        <v>1006</v>
      </c>
      <c r="F264" s="1301"/>
      <c r="G264" s="1302"/>
      <c r="H264" s="1302"/>
      <c r="I264" s="1302"/>
    </row>
    <row r="265" spans="1:9" ht="15.75" hidden="1">
      <c r="A265" s="1300"/>
      <c r="B265" s="1308"/>
      <c r="C265" s="1309"/>
      <c r="D265" s="1309"/>
      <c r="E265" s="1301" t="s">
        <v>1006</v>
      </c>
      <c r="F265" s="1301"/>
      <c r="G265" s="1302"/>
      <c r="H265" s="1302"/>
      <c r="I265" s="1302"/>
    </row>
    <row r="266" spans="1:9" ht="30.75" hidden="1" customHeight="1">
      <c r="A266" s="1300">
        <v>2440</v>
      </c>
      <c r="B266" s="1293" t="s">
        <v>286</v>
      </c>
      <c r="C266" s="1294">
        <v>4</v>
      </c>
      <c r="D266" s="1294">
        <v>0</v>
      </c>
      <c r="E266" s="1303" t="s">
        <v>318</v>
      </c>
      <c r="F266" s="1303"/>
      <c r="G266" s="1302">
        <f>H266+I266</f>
        <v>0</v>
      </c>
      <c r="H266" s="1302">
        <f>H268+H272+H276</f>
        <v>0</v>
      </c>
      <c r="I266" s="1302">
        <f>I268+I272+I276</f>
        <v>0</v>
      </c>
    </row>
    <row r="267" spans="1:9" s="1306" customFormat="1" ht="10.5" hidden="1" customHeight="1">
      <c r="A267" s="1300"/>
      <c r="B267" s="1293"/>
      <c r="C267" s="1294"/>
      <c r="D267" s="1294"/>
      <c r="E267" s="1301" t="s">
        <v>194</v>
      </c>
      <c r="F267" s="1301"/>
      <c r="G267" s="1307"/>
      <c r="H267" s="1307"/>
      <c r="I267" s="1307"/>
    </row>
    <row r="268" spans="1:9" ht="34.5" hidden="1" customHeight="1">
      <c r="A268" s="1300">
        <v>2441</v>
      </c>
      <c r="B268" s="1308" t="s">
        <v>286</v>
      </c>
      <c r="C268" s="1309">
        <v>4</v>
      </c>
      <c r="D268" s="1309">
        <v>1</v>
      </c>
      <c r="E268" s="1301" t="s">
        <v>321</v>
      </c>
      <c r="F268" s="1301"/>
      <c r="G268" s="1302"/>
      <c r="H268" s="1302"/>
      <c r="I268" s="1302"/>
    </row>
    <row r="269" spans="1:9" ht="40.5" hidden="1">
      <c r="A269" s="1300"/>
      <c r="B269" s="1308"/>
      <c r="C269" s="1309"/>
      <c r="D269" s="1309"/>
      <c r="E269" s="1301" t="s">
        <v>989</v>
      </c>
      <c r="F269" s="1301"/>
      <c r="G269" s="1302"/>
      <c r="H269" s="1302"/>
      <c r="I269" s="1302"/>
    </row>
    <row r="270" spans="1:9" ht="15.75" hidden="1">
      <c r="A270" s="1300"/>
      <c r="B270" s="1308"/>
      <c r="C270" s="1309"/>
      <c r="D270" s="1309"/>
      <c r="E270" s="1301" t="s">
        <v>1006</v>
      </c>
      <c r="F270" s="1301"/>
      <c r="G270" s="1302"/>
      <c r="H270" s="1302"/>
      <c r="I270" s="1302"/>
    </row>
    <row r="271" spans="1:9" ht="15.75" hidden="1">
      <c r="A271" s="1300"/>
      <c r="B271" s="1308"/>
      <c r="C271" s="1309"/>
      <c r="D271" s="1309"/>
      <c r="E271" s="1301" t="s">
        <v>1006</v>
      </c>
      <c r="F271" s="1301"/>
      <c r="G271" s="1302"/>
      <c r="H271" s="1302"/>
      <c r="I271" s="1302"/>
    </row>
    <row r="272" spans="1:9" ht="15.75" hidden="1">
      <c r="A272" s="1300">
        <v>2442</v>
      </c>
      <c r="B272" s="1308" t="s">
        <v>286</v>
      </c>
      <c r="C272" s="1309">
        <v>4</v>
      </c>
      <c r="D272" s="1309">
        <v>2</v>
      </c>
      <c r="E272" s="1301" t="s">
        <v>322</v>
      </c>
      <c r="F272" s="1301"/>
      <c r="G272" s="1302"/>
      <c r="H272" s="1302"/>
      <c r="I272" s="1302"/>
    </row>
    <row r="273" spans="1:9" ht="40.5" hidden="1">
      <c r="A273" s="1300"/>
      <c r="B273" s="1308"/>
      <c r="C273" s="1309"/>
      <c r="D273" s="1309"/>
      <c r="E273" s="1301" t="s">
        <v>989</v>
      </c>
      <c r="F273" s="1301"/>
      <c r="G273" s="1302"/>
      <c r="H273" s="1302"/>
      <c r="I273" s="1302"/>
    </row>
    <row r="274" spans="1:9" ht="15.75" hidden="1">
      <c r="A274" s="1300"/>
      <c r="B274" s="1308"/>
      <c r="C274" s="1309"/>
      <c r="D274" s="1309"/>
      <c r="E274" s="1301" t="s">
        <v>1006</v>
      </c>
      <c r="F274" s="1301"/>
      <c r="G274" s="1302"/>
      <c r="H274" s="1302"/>
      <c r="I274" s="1302"/>
    </row>
    <row r="275" spans="1:9" ht="15.75" hidden="1">
      <c r="A275" s="1300"/>
      <c r="B275" s="1308"/>
      <c r="C275" s="1309"/>
      <c r="D275" s="1309"/>
      <c r="E275" s="1301" t="s">
        <v>1006</v>
      </c>
      <c r="F275" s="1301"/>
      <c r="G275" s="1302"/>
      <c r="H275" s="1302"/>
      <c r="I275" s="1302"/>
    </row>
    <row r="276" spans="1:9" ht="15.75" hidden="1">
      <c r="A276" s="1300">
        <v>2443</v>
      </c>
      <c r="B276" s="1308" t="s">
        <v>286</v>
      </c>
      <c r="C276" s="1309">
        <v>4</v>
      </c>
      <c r="D276" s="1309">
        <v>3</v>
      </c>
      <c r="E276" s="1301" t="s">
        <v>324</v>
      </c>
      <c r="F276" s="1301"/>
      <c r="G276" s="1302"/>
      <c r="H276" s="1302"/>
      <c r="I276" s="1302"/>
    </row>
    <row r="277" spans="1:9" ht="40.5" hidden="1">
      <c r="A277" s="1300"/>
      <c r="B277" s="1308"/>
      <c r="C277" s="1309"/>
      <c r="D277" s="1309"/>
      <c r="E277" s="1301" t="s">
        <v>989</v>
      </c>
      <c r="F277" s="1301"/>
      <c r="G277" s="1302"/>
      <c r="H277" s="1302"/>
      <c r="I277" s="1302"/>
    </row>
    <row r="278" spans="1:9" ht="15.75" hidden="1">
      <c r="A278" s="1300"/>
      <c r="B278" s="1308"/>
      <c r="C278" s="1309"/>
      <c r="D278" s="1309"/>
      <c r="E278" s="1301" t="s">
        <v>1006</v>
      </c>
      <c r="F278" s="1301"/>
      <c r="G278" s="1302"/>
      <c r="H278" s="1302"/>
      <c r="I278" s="1302"/>
    </row>
    <row r="279" spans="1:9" ht="15.75" hidden="1">
      <c r="A279" s="1300"/>
      <c r="B279" s="1308"/>
      <c r="C279" s="1309"/>
      <c r="D279" s="1309"/>
      <c r="E279" s="1301" t="s">
        <v>1006</v>
      </c>
      <c r="F279" s="1301"/>
      <c r="G279" s="1302"/>
      <c r="H279" s="1302"/>
      <c r="I279" s="1302"/>
    </row>
    <row r="280" spans="1:9" ht="15.75">
      <c r="A280" s="1300">
        <v>2450</v>
      </c>
      <c r="B280" s="1293" t="s">
        <v>286</v>
      </c>
      <c r="C280" s="1294">
        <v>5</v>
      </c>
      <c r="D280" s="1294">
        <v>0</v>
      </c>
      <c r="E280" s="1303" t="s">
        <v>326</v>
      </c>
      <c r="F280" s="1303"/>
      <c r="G280" s="1302">
        <f>H280+I280</f>
        <v>788914.43400000001</v>
      </c>
      <c r="H280" s="1310">
        <f>H282+H287+H291+H295+H299</f>
        <v>32090</v>
      </c>
      <c r="I280" s="1302">
        <f>I282+I287+I291+I295+I299+I327</f>
        <v>756824.43400000001</v>
      </c>
    </row>
    <row r="281" spans="1:9" s="1306" customFormat="1" ht="13.5" customHeight="1">
      <c r="A281" s="1300"/>
      <c r="B281" s="1293"/>
      <c r="C281" s="1294"/>
      <c r="D281" s="1294"/>
      <c r="E281" s="1301" t="s">
        <v>194</v>
      </c>
      <c r="F281" s="1301"/>
      <c r="G281" s="1307"/>
      <c r="H281" s="1304"/>
      <c r="I281" s="1307"/>
    </row>
    <row r="282" spans="1:9" ht="15" customHeight="1">
      <c r="A282" s="1300">
        <v>2451</v>
      </c>
      <c r="B282" s="1308" t="s">
        <v>286</v>
      </c>
      <c r="C282" s="1309">
        <v>5</v>
      </c>
      <c r="D282" s="1309">
        <v>1</v>
      </c>
      <c r="E282" s="1301" t="s">
        <v>329</v>
      </c>
      <c r="F282" s="1301"/>
      <c r="G282" s="1302">
        <f>H282+I282</f>
        <v>788914.43400000001</v>
      </c>
      <c r="H282" s="1310">
        <f>H284+H285</f>
        <v>32090</v>
      </c>
      <c r="I282" s="1302">
        <f>I284+I286+I328</f>
        <v>756824.43400000001</v>
      </c>
    </row>
    <row r="283" spans="1:9" ht="27" customHeight="1">
      <c r="A283" s="1300"/>
      <c r="B283" s="1308"/>
      <c r="C283" s="1309"/>
      <c r="D283" s="1309"/>
      <c r="E283" s="1301" t="s">
        <v>989</v>
      </c>
      <c r="F283" s="1301"/>
      <c r="G283" s="1302"/>
      <c r="H283" s="1302"/>
      <c r="I283" s="1302"/>
    </row>
    <row r="284" spans="1:9" ht="15.75" customHeight="1">
      <c r="A284" s="1300"/>
      <c r="B284" s="1308"/>
      <c r="C284" s="1309"/>
      <c r="D284" s="1309"/>
      <c r="E284" s="1301" t="s">
        <v>1020</v>
      </c>
      <c r="F284" s="1301">
        <v>4269</v>
      </c>
      <c r="G284" s="1310">
        <f>H284+I284</f>
        <v>0</v>
      </c>
      <c r="H284" s="1310">
        <f>'[3]chanap transp'!F76</f>
        <v>0</v>
      </c>
      <c r="I284" s="1310"/>
    </row>
    <row r="285" spans="1:9" ht="26.25" customHeight="1">
      <c r="A285" s="1300"/>
      <c r="B285" s="1308"/>
      <c r="C285" s="1309"/>
      <c r="D285" s="1309"/>
      <c r="E285" s="1301" t="s">
        <v>1010</v>
      </c>
      <c r="F285" s="1301">
        <v>4637</v>
      </c>
      <c r="G285" s="1310">
        <f>H285+I285</f>
        <v>32090</v>
      </c>
      <c r="H285" s="1310">
        <f>'[3]chanap transp'!F104</f>
        <v>32090</v>
      </c>
      <c r="I285" s="1310"/>
    </row>
    <row r="286" spans="1:9" ht="15" customHeight="1">
      <c r="A286" s="1300"/>
      <c r="B286" s="1308"/>
      <c r="C286" s="1309"/>
      <c r="D286" s="1309"/>
      <c r="E286" s="1301" t="s">
        <v>1021</v>
      </c>
      <c r="F286" s="1301">
        <v>5113</v>
      </c>
      <c r="G286" s="1302">
        <f>H286+I286</f>
        <v>753399.43400000001</v>
      </c>
      <c r="H286" s="1302"/>
      <c r="I286" s="1302">
        <f>'[3]chanap transp'!F154</f>
        <v>753399.43400000001</v>
      </c>
    </row>
    <row r="287" spans="1:9" ht="30" hidden="1" customHeight="1">
      <c r="A287" s="1300">
        <v>2452</v>
      </c>
      <c r="B287" s="1308" t="s">
        <v>286</v>
      </c>
      <c r="C287" s="1309">
        <v>5</v>
      </c>
      <c r="D287" s="1309">
        <v>2</v>
      </c>
      <c r="E287" s="1301" t="s">
        <v>330</v>
      </c>
      <c r="F287" s="1301"/>
      <c r="G287" s="1302"/>
      <c r="H287" s="1302"/>
      <c r="I287" s="1302"/>
    </row>
    <row r="288" spans="1:9" ht="30" hidden="1" customHeight="1">
      <c r="A288" s="1300"/>
      <c r="B288" s="1308"/>
      <c r="C288" s="1309"/>
      <c r="D288" s="1309"/>
      <c r="E288" s="1301" t="s">
        <v>989</v>
      </c>
      <c r="F288" s="1301"/>
      <c r="G288" s="1302"/>
      <c r="H288" s="1302"/>
      <c r="I288" s="1302"/>
    </row>
    <row r="289" spans="1:9" ht="30" hidden="1" customHeight="1">
      <c r="A289" s="1300"/>
      <c r="B289" s="1308"/>
      <c r="C289" s="1309"/>
      <c r="D289" s="1309"/>
      <c r="E289" s="1301" t="s">
        <v>1006</v>
      </c>
      <c r="F289" s="1301"/>
      <c r="G289" s="1302"/>
      <c r="H289" s="1302"/>
      <c r="I289" s="1302"/>
    </row>
    <row r="290" spans="1:9" ht="30" hidden="1" customHeight="1">
      <c r="A290" s="1300"/>
      <c r="B290" s="1308"/>
      <c r="C290" s="1309"/>
      <c r="D290" s="1309"/>
      <c r="E290" s="1301" t="s">
        <v>1006</v>
      </c>
      <c r="F290" s="1301"/>
      <c r="G290" s="1302"/>
      <c r="H290" s="1302"/>
      <c r="I290" s="1302"/>
    </row>
    <row r="291" spans="1:9" ht="30" hidden="1" customHeight="1">
      <c r="A291" s="1300">
        <v>2453</v>
      </c>
      <c r="B291" s="1308" t="s">
        <v>286</v>
      </c>
      <c r="C291" s="1309">
        <v>5</v>
      </c>
      <c r="D291" s="1309">
        <v>3</v>
      </c>
      <c r="E291" s="1301" t="s">
        <v>332</v>
      </c>
      <c r="F291" s="1301"/>
      <c r="G291" s="1302"/>
      <c r="H291" s="1302"/>
      <c r="I291" s="1302"/>
    </row>
    <row r="292" spans="1:9" ht="30" hidden="1" customHeight="1">
      <c r="A292" s="1300"/>
      <c r="B292" s="1308"/>
      <c r="C292" s="1309"/>
      <c r="D292" s="1309"/>
      <c r="E292" s="1301" t="s">
        <v>989</v>
      </c>
      <c r="F292" s="1301"/>
      <c r="G292" s="1302"/>
      <c r="H292" s="1302"/>
      <c r="I292" s="1302"/>
    </row>
    <row r="293" spans="1:9" ht="30" hidden="1" customHeight="1">
      <c r="A293" s="1300"/>
      <c r="B293" s="1308"/>
      <c r="C293" s="1309"/>
      <c r="D293" s="1309"/>
      <c r="E293" s="1301" t="s">
        <v>1006</v>
      </c>
      <c r="F293" s="1301"/>
      <c r="G293" s="1302"/>
      <c r="H293" s="1302"/>
      <c r="I293" s="1302"/>
    </row>
    <row r="294" spans="1:9" ht="30" hidden="1" customHeight="1">
      <c r="A294" s="1300"/>
      <c r="B294" s="1308"/>
      <c r="C294" s="1309"/>
      <c r="D294" s="1309"/>
      <c r="E294" s="1301" t="s">
        <v>1006</v>
      </c>
      <c r="F294" s="1301"/>
      <c r="G294" s="1302"/>
      <c r="H294" s="1302"/>
      <c r="I294" s="1302"/>
    </row>
    <row r="295" spans="1:9" ht="30" hidden="1" customHeight="1">
      <c r="A295" s="1300">
        <v>2454</v>
      </c>
      <c r="B295" s="1308" t="s">
        <v>286</v>
      </c>
      <c r="C295" s="1309">
        <v>5</v>
      </c>
      <c r="D295" s="1309">
        <v>4</v>
      </c>
      <c r="E295" s="1301" t="s">
        <v>334</v>
      </c>
      <c r="F295" s="1301"/>
      <c r="G295" s="1302"/>
      <c r="H295" s="1302"/>
      <c r="I295" s="1302"/>
    </row>
    <row r="296" spans="1:9" ht="30" hidden="1" customHeight="1">
      <c r="A296" s="1300"/>
      <c r="B296" s="1308"/>
      <c r="C296" s="1309"/>
      <c r="D296" s="1309"/>
      <c r="E296" s="1301" t="s">
        <v>989</v>
      </c>
      <c r="F296" s="1301"/>
      <c r="G296" s="1302"/>
      <c r="H296" s="1302"/>
      <c r="I296" s="1302"/>
    </row>
    <row r="297" spans="1:9" ht="30" hidden="1" customHeight="1">
      <c r="A297" s="1300"/>
      <c r="B297" s="1308"/>
      <c r="C297" s="1309"/>
      <c r="D297" s="1309"/>
      <c r="E297" s="1301" t="s">
        <v>1006</v>
      </c>
      <c r="F297" s="1301"/>
      <c r="G297" s="1302"/>
      <c r="H297" s="1302"/>
      <c r="I297" s="1302"/>
    </row>
    <row r="298" spans="1:9" ht="30" hidden="1" customHeight="1">
      <c r="A298" s="1300"/>
      <c r="B298" s="1308"/>
      <c r="C298" s="1309"/>
      <c r="D298" s="1309"/>
      <c r="E298" s="1301" t="s">
        <v>1006</v>
      </c>
      <c r="F298" s="1301"/>
      <c r="G298" s="1302"/>
      <c r="H298" s="1302"/>
      <c r="I298" s="1302"/>
    </row>
    <row r="299" spans="1:9" ht="30" hidden="1" customHeight="1">
      <c r="A299" s="1300">
        <v>2455</v>
      </c>
      <c r="B299" s="1308" t="s">
        <v>286</v>
      </c>
      <c r="C299" s="1309">
        <v>5</v>
      </c>
      <c r="D299" s="1309">
        <v>5</v>
      </c>
      <c r="E299" s="1301" t="s">
        <v>336</v>
      </c>
      <c r="F299" s="1301"/>
      <c r="G299" s="1302"/>
      <c r="H299" s="1302"/>
      <c r="I299" s="1302"/>
    </row>
    <row r="300" spans="1:9" ht="30" hidden="1" customHeight="1">
      <c r="A300" s="1300"/>
      <c r="B300" s="1308"/>
      <c r="C300" s="1309"/>
      <c r="D300" s="1309"/>
      <c r="E300" s="1301" t="s">
        <v>989</v>
      </c>
      <c r="F300" s="1301"/>
      <c r="G300" s="1302"/>
      <c r="H300" s="1302"/>
      <c r="I300" s="1302"/>
    </row>
    <row r="301" spans="1:9" ht="30" hidden="1" customHeight="1">
      <c r="A301" s="1300"/>
      <c r="B301" s="1308"/>
      <c r="C301" s="1309"/>
      <c r="D301" s="1309"/>
      <c r="E301" s="1301" t="s">
        <v>1006</v>
      </c>
      <c r="F301" s="1301"/>
      <c r="G301" s="1302"/>
      <c r="H301" s="1302"/>
      <c r="I301" s="1302"/>
    </row>
    <row r="302" spans="1:9" ht="30" hidden="1" customHeight="1">
      <c r="A302" s="1300"/>
      <c r="B302" s="1308"/>
      <c r="C302" s="1309"/>
      <c r="D302" s="1309"/>
      <c r="E302" s="1301" t="s">
        <v>1006</v>
      </c>
      <c r="F302" s="1301"/>
      <c r="G302" s="1302"/>
      <c r="H302" s="1302"/>
      <c r="I302" s="1302"/>
    </row>
    <row r="303" spans="1:9" ht="30" hidden="1" customHeight="1">
      <c r="A303" s="1300">
        <v>2460</v>
      </c>
      <c r="B303" s="1293" t="s">
        <v>286</v>
      </c>
      <c r="C303" s="1294">
        <v>6</v>
      </c>
      <c r="D303" s="1294">
        <v>0</v>
      </c>
      <c r="E303" s="1303" t="s">
        <v>338</v>
      </c>
      <c r="F303" s="1303"/>
      <c r="G303" s="1302">
        <f>H303+I303</f>
        <v>0</v>
      </c>
      <c r="H303" s="1302">
        <f>H305</f>
        <v>0</v>
      </c>
      <c r="I303" s="1302">
        <f>I305</f>
        <v>0</v>
      </c>
    </row>
    <row r="304" spans="1:9" s="1306" customFormat="1" ht="30" hidden="1" customHeight="1">
      <c r="A304" s="1300"/>
      <c r="B304" s="1293"/>
      <c r="C304" s="1294"/>
      <c r="D304" s="1294"/>
      <c r="E304" s="1301" t="s">
        <v>194</v>
      </c>
      <c r="F304" s="1301"/>
      <c r="G304" s="1307"/>
      <c r="H304" s="1307"/>
      <c r="I304" s="1307"/>
    </row>
    <row r="305" spans="1:9" ht="30" hidden="1" customHeight="1">
      <c r="A305" s="1300">
        <v>2461</v>
      </c>
      <c r="B305" s="1308" t="s">
        <v>286</v>
      </c>
      <c r="C305" s="1309">
        <v>6</v>
      </c>
      <c r="D305" s="1309">
        <v>1</v>
      </c>
      <c r="E305" s="1301" t="s">
        <v>341</v>
      </c>
      <c r="F305" s="1301"/>
      <c r="G305" s="1302"/>
      <c r="H305" s="1302"/>
      <c r="I305" s="1302"/>
    </row>
    <row r="306" spans="1:9" ht="30" hidden="1" customHeight="1">
      <c r="A306" s="1300"/>
      <c r="B306" s="1308"/>
      <c r="C306" s="1309"/>
      <c r="D306" s="1309"/>
      <c r="E306" s="1301" t="s">
        <v>989</v>
      </c>
      <c r="F306" s="1301"/>
      <c r="G306" s="1302"/>
      <c r="H306" s="1302"/>
      <c r="I306" s="1302"/>
    </row>
    <row r="307" spans="1:9" ht="30" hidden="1" customHeight="1">
      <c r="A307" s="1300"/>
      <c r="B307" s="1308"/>
      <c r="C307" s="1309"/>
      <c r="D307" s="1309"/>
      <c r="E307" s="1301" t="s">
        <v>1006</v>
      </c>
      <c r="F307" s="1301"/>
      <c r="G307" s="1302"/>
      <c r="H307" s="1302"/>
      <c r="I307" s="1302"/>
    </row>
    <row r="308" spans="1:9" ht="30" hidden="1" customHeight="1">
      <c r="A308" s="1300"/>
      <c r="B308" s="1308"/>
      <c r="C308" s="1309"/>
      <c r="D308" s="1309"/>
      <c r="E308" s="1301" t="s">
        <v>1006</v>
      </c>
      <c r="F308" s="1301"/>
      <c r="G308" s="1302"/>
      <c r="H308" s="1302"/>
      <c r="I308" s="1302"/>
    </row>
    <row r="309" spans="1:9" ht="30" hidden="1" customHeight="1">
      <c r="A309" s="1300">
        <v>2470</v>
      </c>
      <c r="B309" s="1293" t="s">
        <v>286</v>
      </c>
      <c r="C309" s="1294">
        <v>7</v>
      </c>
      <c r="D309" s="1294">
        <v>0</v>
      </c>
      <c r="E309" s="1303" t="s">
        <v>342</v>
      </c>
      <c r="F309" s="1303"/>
      <c r="G309" s="1302">
        <f>H309+I309</f>
        <v>0</v>
      </c>
      <c r="H309" s="1302">
        <f>H311+H315+H319+H323</f>
        <v>0</v>
      </c>
      <c r="I309" s="1302">
        <f>I311+I315+I319+I323</f>
        <v>0</v>
      </c>
    </row>
    <row r="310" spans="1:9" s="1306" customFormat="1" ht="30" hidden="1" customHeight="1">
      <c r="A310" s="1300"/>
      <c r="B310" s="1293"/>
      <c r="C310" s="1294"/>
      <c r="D310" s="1294"/>
      <c r="E310" s="1301" t="s">
        <v>194</v>
      </c>
      <c r="F310" s="1301"/>
      <c r="G310" s="1307"/>
      <c r="H310" s="1307"/>
      <c r="I310" s="1307"/>
    </row>
    <row r="311" spans="1:9" ht="30" hidden="1" customHeight="1">
      <c r="A311" s="1300">
        <v>2471</v>
      </c>
      <c r="B311" s="1308" t="s">
        <v>286</v>
      </c>
      <c r="C311" s="1309">
        <v>7</v>
      </c>
      <c r="D311" s="1309">
        <v>1</v>
      </c>
      <c r="E311" s="1301" t="s">
        <v>344</v>
      </c>
      <c r="F311" s="1301"/>
      <c r="G311" s="1302"/>
      <c r="H311" s="1302"/>
      <c r="I311" s="1302"/>
    </row>
    <row r="312" spans="1:9" ht="30" hidden="1" customHeight="1">
      <c r="A312" s="1300"/>
      <c r="B312" s="1308"/>
      <c r="C312" s="1309"/>
      <c r="D312" s="1309"/>
      <c r="E312" s="1301" t="s">
        <v>989</v>
      </c>
      <c r="F312" s="1301"/>
      <c r="G312" s="1302"/>
      <c r="H312" s="1302"/>
      <c r="I312" s="1302"/>
    </row>
    <row r="313" spans="1:9" ht="30" hidden="1" customHeight="1">
      <c r="A313" s="1300"/>
      <c r="B313" s="1308"/>
      <c r="C313" s="1309"/>
      <c r="D313" s="1309"/>
      <c r="E313" s="1301" t="s">
        <v>1006</v>
      </c>
      <c r="F313" s="1301"/>
      <c r="G313" s="1302"/>
      <c r="H313" s="1302"/>
      <c r="I313" s="1302"/>
    </row>
    <row r="314" spans="1:9" ht="30" hidden="1" customHeight="1">
      <c r="A314" s="1300"/>
      <c r="B314" s="1308"/>
      <c r="C314" s="1309"/>
      <c r="D314" s="1309"/>
      <c r="E314" s="1301" t="s">
        <v>1006</v>
      </c>
      <c r="F314" s="1301"/>
      <c r="G314" s="1302"/>
      <c r="H314" s="1302"/>
      <c r="I314" s="1302"/>
    </row>
    <row r="315" spans="1:9" ht="30" hidden="1" customHeight="1">
      <c r="A315" s="1300">
        <v>2472</v>
      </c>
      <c r="B315" s="1308" t="s">
        <v>286</v>
      </c>
      <c r="C315" s="1309">
        <v>7</v>
      </c>
      <c r="D315" s="1309">
        <v>2</v>
      </c>
      <c r="E315" s="1301" t="s">
        <v>345</v>
      </c>
      <c r="F315" s="1301"/>
      <c r="G315" s="1302"/>
      <c r="H315" s="1302"/>
      <c r="I315" s="1302"/>
    </row>
    <row r="316" spans="1:9" ht="30" hidden="1" customHeight="1">
      <c r="A316" s="1300"/>
      <c r="B316" s="1308"/>
      <c r="C316" s="1309"/>
      <c r="D316" s="1309"/>
      <c r="E316" s="1301" t="s">
        <v>989</v>
      </c>
      <c r="F316" s="1301"/>
      <c r="G316" s="1302"/>
      <c r="H316" s="1302"/>
      <c r="I316" s="1302"/>
    </row>
    <row r="317" spans="1:9" ht="30" hidden="1" customHeight="1">
      <c r="A317" s="1300"/>
      <c r="B317" s="1308"/>
      <c r="C317" s="1309"/>
      <c r="D317" s="1309"/>
      <c r="E317" s="1301" t="s">
        <v>1006</v>
      </c>
      <c r="F317" s="1301"/>
      <c r="G317" s="1302"/>
      <c r="H317" s="1302"/>
      <c r="I317" s="1302"/>
    </row>
    <row r="318" spans="1:9" ht="30" hidden="1" customHeight="1">
      <c r="A318" s="1300"/>
      <c r="B318" s="1308"/>
      <c r="C318" s="1309"/>
      <c r="D318" s="1309"/>
      <c r="E318" s="1301" t="s">
        <v>1006</v>
      </c>
      <c r="F318" s="1301"/>
      <c r="G318" s="1302"/>
      <c r="H318" s="1302"/>
      <c r="I318" s="1302"/>
    </row>
    <row r="319" spans="1:9" ht="0.75" hidden="1" customHeight="1">
      <c r="A319" s="1300">
        <v>2473</v>
      </c>
      <c r="B319" s="1308" t="s">
        <v>286</v>
      </c>
      <c r="C319" s="1309">
        <v>7</v>
      </c>
      <c r="D319" s="1309">
        <v>3</v>
      </c>
      <c r="E319" s="1301" t="s">
        <v>347</v>
      </c>
      <c r="F319" s="1301"/>
      <c r="G319" s="1302"/>
      <c r="H319" s="1302"/>
      <c r="I319" s="1302"/>
    </row>
    <row r="320" spans="1:9" ht="30" hidden="1" customHeight="1">
      <c r="A320" s="1300"/>
      <c r="B320" s="1308"/>
      <c r="C320" s="1309"/>
      <c r="D320" s="1309"/>
      <c r="E320" s="1301" t="s">
        <v>989</v>
      </c>
      <c r="F320" s="1301"/>
      <c r="G320" s="1302"/>
      <c r="H320" s="1302"/>
      <c r="I320" s="1302"/>
    </row>
    <row r="321" spans="1:9" ht="30" hidden="1" customHeight="1">
      <c r="A321" s="1300"/>
      <c r="B321" s="1308"/>
      <c r="C321" s="1309"/>
      <c r="D321" s="1309"/>
      <c r="E321" s="1301" t="s">
        <v>1006</v>
      </c>
      <c r="F321" s="1301"/>
      <c r="G321" s="1302"/>
      <c r="H321" s="1302"/>
      <c r="I321" s="1302"/>
    </row>
    <row r="322" spans="1:9" ht="30" hidden="1" customHeight="1">
      <c r="A322" s="1300"/>
      <c r="B322" s="1308"/>
      <c r="C322" s="1309"/>
      <c r="D322" s="1309"/>
      <c r="E322" s="1301" t="s">
        <v>1006</v>
      </c>
      <c r="F322" s="1301"/>
      <c r="G322" s="1302"/>
      <c r="H322" s="1302"/>
      <c r="I322" s="1302"/>
    </row>
    <row r="323" spans="1:9" ht="30" hidden="1" customHeight="1">
      <c r="A323" s="1300">
        <v>2474</v>
      </c>
      <c r="B323" s="1308" t="s">
        <v>286</v>
      </c>
      <c r="C323" s="1309">
        <v>7</v>
      </c>
      <c r="D323" s="1309">
        <v>4</v>
      </c>
      <c r="E323" s="1301" t="s">
        <v>349</v>
      </c>
      <c r="F323" s="1301"/>
      <c r="G323" s="1302"/>
      <c r="H323" s="1302"/>
      <c r="I323" s="1302"/>
    </row>
    <row r="324" spans="1:9" ht="30" hidden="1" customHeight="1">
      <c r="A324" s="1300"/>
      <c r="B324" s="1308"/>
      <c r="C324" s="1309"/>
      <c r="D324" s="1309"/>
      <c r="E324" s="1301" t="s">
        <v>989</v>
      </c>
      <c r="F324" s="1301"/>
      <c r="G324" s="1302"/>
      <c r="H324" s="1302"/>
      <c r="I324" s="1302"/>
    </row>
    <row r="325" spans="1:9" ht="30" hidden="1" customHeight="1">
      <c r="A325" s="1300"/>
      <c r="B325" s="1308"/>
      <c r="C325" s="1309"/>
      <c r="D325" s="1309"/>
      <c r="E325" s="1301" t="s">
        <v>1006</v>
      </c>
      <c r="F325" s="1301"/>
      <c r="G325" s="1302"/>
      <c r="H325" s="1302"/>
      <c r="I325" s="1302"/>
    </row>
    <row r="326" spans="1:9" ht="30" hidden="1" customHeight="1">
      <c r="A326" s="1300"/>
      <c r="B326" s="1308"/>
      <c r="C326" s="1309"/>
      <c r="D326" s="1309"/>
      <c r="E326" s="1301" t="s">
        <v>1006</v>
      </c>
      <c r="F326" s="1301"/>
      <c r="G326" s="1302"/>
      <c r="H326" s="1302"/>
      <c r="I326" s="1302"/>
    </row>
    <row r="327" spans="1:9" ht="30" customHeight="1">
      <c r="A327" s="1300"/>
      <c r="B327" s="1308"/>
      <c r="C327" s="1309"/>
      <c r="D327" s="1309"/>
      <c r="E327" s="1301" t="s">
        <v>1004</v>
      </c>
      <c r="F327" s="1301">
        <v>5129</v>
      </c>
      <c r="G327" s="1302">
        <f>I327</f>
        <v>0</v>
      </c>
      <c r="H327" s="1302"/>
      <c r="I327" s="1302">
        <f>'[3]chanap transp'!F157</f>
        <v>0</v>
      </c>
    </row>
    <row r="328" spans="1:9" ht="18.75" customHeight="1">
      <c r="A328" s="1300"/>
      <c r="B328" s="1308"/>
      <c r="C328" s="1309"/>
      <c r="D328" s="1309"/>
      <c r="E328" s="1301" t="s">
        <v>1007</v>
      </c>
      <c r="F328" s="1301">
        <v>5134</v>
      </c>
      <c r="G328" s="1310">
        <f>H328+I328</f>
        <v>3425</v>
      </c>
      <c r="H328" s="1310"/>
      <c r="I328" s="1310">
        <f>'[3]chanap transp'!F161</f>
        <v>3425</v>
      </c>
    </row>
    <row r="329" spans="1:9" ht="24" hidden="1" customHeight="1">
      <c r="A329" s="1300">
        <v>2480</v>
      </c>
      <c r="B329" s="1293" t="s">
        <v>286</v>
      </c>
      <c r="C329" s="1294">
        <v>8</v>
      </c>
      <c r="D329" s="1294">
        <v>0</v>
      </c>
      <c r="E329" s="1303" t="s">
        <v>351</v>
      </c>
      <c r="F329" s="1303"/>
      <c r="G329" s="1310">
        <f>H329+I329</f>
        <v>0</v>
      </c>
      <c r="H329" s="1310">
        <f>H331+H335+H339+H343+H349+H346</f>
        <v>0</v>
      </c>
      <c r="I329" s="1310">
        <f>I331+I335+I339+I343+I349+I346</f>
        <v>0</v>
      </c>
    </row>
    <row r="330" spans="1:9" s="1306" customFormat="1" ht="24.75" hidden="1" customHeight="1">
      <c r="A330" s="1300"/>
      <c r="B330" s="1293"/>
      <c r="C330" s="1294"/>
      <c r="D330" s="1294"/>
      <c r="E330" s="1301" t="s">
        <v>194</v>
      </c>
      <c r="F330" s="1301"/>
      <c r="G330" s="1304"/>
      <c r="H330" s="1304"/>
      <c r="I330" s="1304"/>
    </row>
    <row r="331" spans="1:9" ht="24.75" hidden="1" customHeight="1">
      <c r="A331" s="1300">
        <v>2481</v>
      </c>
      <c r="B331" s="1308" t="s">
        <v>286</v>
      </c>
      <c r="C331" s="1309">
        <v>8</v>
      </c>
      <c r="D331" s="1309">
        <v>1</v>
      </c>
      <c r="E331" s="1301" t="s">
        <v>354</v>
      </c>
      <c r="F331" s="1301"/>
      <c r="G331" s="1310"/>
      <c r="H331" s="1310"/>
      <c r="I331" s="1310"/>
    </row>
    <row r="332" spans="1:9" ht="24.75" hidden="1" customHeight="1">
      <c r="A332" s="1300"/>
      <c r="B332" s="1308"/>
      <c r="C332" s="1309"/>
      <c r="D332" s="1309"/>
      <c r="E332" s="1301" t="s">
        <v>989</v>
      </c>
      <c r="F332" s="1301"/>
      <c r="G332" s="1310"/>
      <c r="H332" s="1310"/>
      <c r="I332" s="1310"/>
    </row>
    <row r="333" spans="1:9" ht="24.75" hidden="1" customHeight="1">
      <c r="A333" s="1300"/>
      <c r="B333" s="1308"/>
      <c r="C333" s="1309"/>
      <c r="D333" s="1309"/>
      <c r="E333" s="1301" t="s">
        <v>1006</v>
      </c>
      <c r="F333" s="1301"/>
      <c r="G333" s="1310"/>
      <c r="H333" s="1310"/>
      <c r="I333" s="1310"/>
    </row>
    <row r="334" spans="1:9" ht="24.75" hidden="1" customHeight="1">
      <c r="A334" s="1300"/>
      <c r="B334" s="1308"/>
      <c r="C334" s="1309"/>
      <c r="D334" s="1309"/>
      <c r="E334" s="1301" t="s">
        <v>1006</v>
      </c>
      <c r="F334" s="1301"/>
      <c r="G334" s="1310"/>
      <c r="H334" s="1310"/>
      <c r="I334" s="1310"/>
    </row>
    <row r="335" spans="1:9" ht="24.75" hidden="1" customHeight="1">
      <c r="A335" s="1300">
        <v>2482</v>
      </c>
      <c r="B335" s="1308" t="s">
        <v>286</v>
      </c>
      <c r="C335" s="1309">
        <v>8</v>
      </c>
      <c r="D335" s="1309">
        <v>2</v>
      </c>
      <c r="E335" s="1301" t="s">
        <v>355</v>
      </c>
      <c r="F335" s="1301"/>
      <c r="G335" s="1310"/>
      <c r="H335" s="1310"/>
      <c r="I335" s="1310"/>
    </row>
    <row r="336" spans="1:9" ht="24.75" hidden="1" customHeight="1">
      <c r="A336" s="1300"/>
      <c r="B336" s="1308"/>
      <c r="C336" s="1309"/>
      <c r="D336" s="1309"/>
      <c r="E336" s="1301" t="s">
        <v>989</v>
      </c>
      <c r="F336" s="1301"/>
      <c r="G336" s="1310"/>
      <c r="H336" s="1310"/>
      <c r="I336" s="1310"/>
    </row>
    <row r="337" spans="1:9" ht="24.75" hidden="1" customHeight="1">
      <c r="A337" s="1300"/>
      <c r="B337" s="1308"/>
      <c r="C337" s="1309"/>
      <c r="D337" s="1309"/>
      <c r="E337" s="1301" t="s">
        <v>1006</v>
      </c>
      <c r="F337" s="1301"/>
      <c r="G337" s="1310"/>
      <c r="H337" s="1310"/>
      <c r="I337" s="1310"/>
    </row>
    <row r="338" spans="1:9" ht="24.75" hidden="1" customHeight="1">
      <c r="A338" s="1300"/>
      <c r="B338" s="1308"/>
      <c r="C338" s="1309"/>
      <c r="D338" s="1309"/>
      <c r="E338" s="1301" t="s">
        <v>1006</v>
      </c>
      <c r="F338" s="1301"/>
      <c r="G338" s="1310"/>
      <c r="H338" s="1310"/>
      <c r="I338" s="1310"/>
    </row>
    <row r="339" spans="1:9" ht="24.75" hidden="1" customHeight="1">
      <c r="A339" s="1300">
        <v>2483</v>
      </c>
      <c r="B339" s="1308" t="s">
        <v>286</v>
      </c>
      <c r="C339" s="1309">
        <v>8</v>
      </c>
      <c r="D339" s="1309">
        <v>3</v>
      </c>
      <c r="E339" s="1301" t="s">
        <v>357</v>
      </c>
      <c r="F339" s="1301"/>
      <c r="G339" s="1310"/>
      <c r="H339" s="1310"/>
      <c r="I339" s="1310"/>
    </row>
    <row r="340" spans="1:9" ht="24.75" hidden="1" customHeight="1">
      <c r="A340" s="1300"/>
      <c r="B340" s="1308"/>
      <c r="C340" s="1309"/>
      <c r="D340" s="1309"/>
      <c r="E340" s="1301" t="s">
        <v>989</v>
      </c>
      <c r="F340" s="1301"/>
      <c r="G340" s="1310"/>
      <c r="H340" s="1310"/>
      <c r="I340" s="1310"/>
    </row>
    <row r="341" spans="1:9" ht="24.75" hidden="1" customHeight="1">
      <c r="A341" s="1300"/>
      <c r="B341" s="1308"/>
      <c r="C341" s="1309"/>
      <c r="D341" s="1309"/>
      <c r="E341" s="1301" t="s">
        <v>1006</v>
      </c>
      <c r="F341" s="1301"/>
      <c r="G341" s="1310"/>
      <c r="H341" s="1310"/>
      <c r="I341" s="1310"/>
    </row>
    <row r="342" spans="1:9" ht="24.75" hidden="1" customHeight="1">
      <c r="A342" s="1300"/>
      <c r="B342" s="1308"/>
      <c r="C342" s="1309"/>
      <c r="D342" s="1309"/>
      <c r="E342" s="1301" t="s">
        <v>1006</v>
      </c>
      <c r="F342" s="1301"/>
      <c r="G342" s="1310"/>
      <c r="H342" s="1310"/>
      <c r="I342" s="1310"/>
    </row>
    <row r="343" spans="1:9" ht="24.75" hidden="1" customHeight="1">
      <c r="A343" s="1300">
        <v>2484</v>
      </c>
      <c r="B343" s="1308" t="s">
        <v>286</v>
      </c>
      <c r="C343" s="1309">
        <v>8</v>
      </c>
      <c r="D343" s="1309">
        <v>4</v>
      </c>
      <c r="E343" s="1301" t="s">
        <v>359</v>
      </c>
      <c r="F343" s="1301"/>
      <c r="G343" s="1310"/>
      <c r="H343" s="1310"/>
      <c r="I343" s="1310"/>
    </row>
    <row r="344" spans="1:9" ht="24.75" hidden="1" customHeight="1">
      <c r="A344" s="1300"/>
      <c r="B344" s="1308"/>
      <c r="C344" s="1309"/>
      <c r="D344" s="1309"/>
      <c r="E344" s="1301" t="s">
        <v>989</v>
      </c>
      <c r="F344" s="1301"/>
      <c r="G344" s="1310"/>
      <c r="H344" s="1310"/>
      <c r="I344" s="1310"/>
    </row>
    <row r="345" spans="1:9" ht="24.75" hidden="1" customHeight="1">
      <c r="A345" s="1300"/>
      <c r="B345" s="1308"/>
      <c r="C345" s="1309"/>
      <c r="D345" s="1309"/>
      <c r="E345" s="1301" t="s">
        <v>1006</v>
      </c>
      <c r="F345" s="1301"/>
      <c r="G345" s="1310"/>
      <c r="H345" s="1310"/>
      <c r="I345" s="1310"/>
    </row>
    <row r="346" spans="1:9" ht="24.75" hidden="1" customHeight="1">
      <c r="A346" s="1300">
        <v>2485</v>
      </c>
      <c r="B346" s="1308" t="s">
        <v>286</v>
      </c>
      <c r="C346" s="1308" t="s">
        <v>231</v>
      </c>
      <c r="D346" s="1308" t="s">
        <v>219</v>
      </c>
      <c r="E346" s="1301" t="s">
        <v>361</v>
      </c>
      <c r="F346" s="1301"/>
      <c r="G346" s="1310">
        <f>H346+I346</f>
        <v>0</v>
      </c>
      <c r="H346" s="1310">
        <f>H348</f>
        <v>0</v>
      </c>
      <c r="I346" s="1310">
        <f>I348</f>
        <v>0</v>
      </c>
    </row>
    <row r="347" spans="1:9" ht="24.75" hidden="1" customHeight="1">
      <c r="A347" s="1300"/>
      <c r="B347" s="1308"/>
      <c r="C347" s="1309"/>
      <c r="D347" s="1309"/>
      <c r="E347" s="1316" t="s">
        <v>989</v>
      </c>
      <c r="F347" s="1301"/>
      <c r="G347" s="1310"/>
      <c r="H347" s="1310"/>
      <c r="I347" s="1310"/>
    </row>
    <row r="348" spans="1:9" ht="15" hidden="1" customHeight="1">
      <c r="A348" s="1300"/>
      <c r="B348" s="1308"/>
      <c r="C348" s="1309"/>
      <c r="D348" s="1309"/>
      <c r="E348" s="1301" t="s">
        <v>1007</v>
      </c>
      <c r="F348" s="1301">
        <v>5134</v>
      </c>
      <c r="G348" s="1310">
        <f>H348+I348</f>
        <v>0</v>
      </c>
      <c r="H348" s="1310"/>
      <c r="I348" s="1310">
        <f>'[3]transp nax'!F161</f>
        <v>0</v>
      </c>
    </row>
    <row r="349" spans="1:9" ht="24.75" hidden="1" customHeight="1">
      <c r="A349" s="1300">
        <v>2485</v>
      </c>
      <c r="B349" s="1308" t="s">
        <v>286</v>
      </c>
      <c r="C349" s="1309">
        <v>8</v>
      </c>
      <c r="D349" s="1309">
        <v>7</v>
      </c>
      <c r="E349" s="1301" t="s">
        <v>365</v>
      </c>
      <c r="F349" s="1301"/>
      <c r="G349" s="1310">
        <f>H349+I349</f>
        <v>0</v>
      </c>
      <c r="H349" s="1310">
        <f>H351</f>
        <v>0</v>
      </c>
      <c r="I349" s="1310">
        <f>I352</f>
        <v>0</v>
      </c>
    </row>
    <row r="350" spans="1:9" ht="40.5" hidden="1">
      <c r="A350" s="1300"/>
      <c r="B350" s="1308"/>
      <c r="C350" s="1309"/>
      <c r="D350" s="1309"/>
      <c r="E350" s="1301" t="s">
        <v>989</v>
      </c>
      <c r="F350" s="1301"/>
      <c r="G350" s="1310"/>
      <c r="H350" s="1310"/>
      <c r="I350" s="1310"/>
    </row>
    <row r="351" spans="1:9" ht="15.75" hidden="1">
      <c r="A351" s="1300"/>
      <c r="B351" s="1308"/>
      <c r="C351" s="1309"/>
      <c r="D351" s="1309"/>
      <c r="E351" s="1301" t="s">
        <v>1022</v>
      </c>
      <c r="F351" s="1301"/>
      <c r="G351" s="1310">
        <f>H351+I351</f>
        <v>0</v>
      </c>
      <c r="H351" s="1310">
        <f>'[3]ajl nax'!F64</f>
        <v>0</v>
      </c>
      <c r="I351" s="1310"/>
    </row>
    <row r="352" spans="1:9" ht="15.75" hidden="1">
      <c r="A352" s="1300"/>
      <c r="B352" s="1308"/>
      <c r="C352" s="1309"/>
      <c r="D352" s="1309"/>
      <c r="E352" s="1301" t="s">
        <v>1007</v>
      </c>
      <c r="F352" s="1301"/>
      <c r="G352" s="1310">
        <f>H352+I352</f>
        <v>0</v>
      </c>
      <c r="H352" s="1310"/>
      <c r="I352" s="1310">
        <f>'[3]ajl nax'!F161</f>
        <v>0</v>
      </c>
    </row>
    <row r="353" spans="1:9" ht="27.75" customHeight="1">
      <c r="A353" s="1300">
        <v>2490</v>
      </c>
      <c r="B353" s="1293" t="s">
        <v>286</v>
      </c>
      <c r="C353" s="1294">
        <v>9</v>
      </c>
      <c r="D353" s="1294">
        <v>0</v>
      </c>
      <c r="E353" s="1303" t="s">
        <v>368</v>
      </c>
      <c r="F353" s="1303"/>
      <c r="G353" s="1310">
        <f>H353+I353</f>
        <v>-300000</v>
      </c>
      <c r="H353" s="1310">
        <f>H355</f>
        <v>0</v>
      </c>
      <c r="I353" s="1310">
        <f>I355</f>
        <v>-300000</v>
      </c>
    </row>
    <row r="354" spans="1:9" s="1306" customFormat="1" ht="10.5" customHeight="1">
      <c r="A354" s="1300"/>
      <c r="B354" s="1293"/>
      <c r="C354" s="1294"/>
      <c r="D354" s="1294"/>
      <c r="E354" s="1301" t="s">
        <v>194</v>
      </c>
      <c r="F354" s="1301"/>
      <c r="G354" s="1304"/>
      <c r="H354" s="1304"/>
      <c r="I354" s="1304"/>
    </row>
    <row r="355" spans="1:9" ht="15" customHeight="1">
      <c r="A355" s="1300">
        <v>2491</v>
      </c>
      <c r="B355" s="1308" t="s">
        <v>286</v>
      </c>
      <c r="C355" s="1309">
        <v>9</v>
      </c>
      <c r="D355" s="1309">
        <v>1</v>
      </c>
      <c r="E355" s="1301" t="s">
        <v>368</v>
      </c>
      <c r="F355" s="1301"/>
      <c r="G355" s="1310">
        <f>H355+I355</f>
        <v>-300000</v>
      </c>
      <c r="H355" s="1310">
        <f>H357+H358</f>
        <v>0</v>
      </c>
      <c r="I355" s="1310">
        <f>I357+I358</f>
        <v>-300000</v>
      </c>
    </row>
    <row r="356" spans="1:9" ht="25.5" customHeight="1">
      <c r="A356" s="1300"/>
      <c r="B356" s="1308"/>
      <c r="C356" s="1309"/>
      <c r="D356" s="1309"/>
      <c r="E356" s="1301" t="s">
        <v>989</v>
      </c>
      <c r="F356" s="1301"/>
      <c r="G356" s="1310"/>
      <c r="H356" s="1310"/>
      <c r="I356" s="1310"/>
    </row>
    <row r="357" spans="1:9" ht="12.75" customHeight="1">
      <c r="A357" s="1300"/>
      <c r="B357" s="1308"/>
      <c r="C357" s="1309"/>
      <c r="D357" s="1309"/>
      <c r="E357" s="1301" t="s">
        <v>938</v>
      </c>
      <c r="F357" s="1301">
        <v>8111</v>
      </c>
      <c r="G357" s="1310">
        <f>H357+I357</f>
        <v>0</v>
      </c>
      <c r="H357" s="1310"/>
      <c r="I357" s="1310">
        <f>'[3]tntes harab'!F157</f>
        <v>0</v>
      </c>
    </row>
    <row r="358" spans="1:9" ht="12" customHeight="1">
      <c r="A358" s="1300"/>
      <c r="B358" s="1308"/>
      <c r="C358" s="1309"/>
      <c r="D358" s="1309"/>
      <c r="E358" s="1301" t="s">
        <v>970</v>
      </c>
      <c r="F358" s="1301">
        <v>8411</v>
      </c>
      <c r="G358" s="1310">
        <f>H358+I358</f>
        <v>-300000</v>
      </c>
      <c r="H358" s="1310"/>
      <c r="I358" s="1310">
        <f>'[3]tntes harab'!F173</f>
        <v>-300000</v>
      </c>
    </row>
    <row r="359" spans="1:9" s="1298" customFormat="1" ht="46.5" customHeight="1">
      <c r="A359" s="1292">
        <v>2500</v>
      </c>
      <c r="B359" s="1293" t="s">
        <v>371</v>
      </c>
      <c r="C359" s="1294">
        <v>0</v>
      </c>
      <c r="D359" s="1294">
        <v>0</v>
      </c>
      <c r="E359" s="1295" t="s">
        <v>1023</v>
      </c>
      <c r="F359" s="1295"/>
      <c r="G359" s="1296">
        <f>H359+I359</f>
        <v>126576.1</v>
      </c>
      <c r="H359" s="1296">
        <f>H361+H371+H377+H383+H389+H397</f>
        <v>102576.1</v>
      </c>
      <c r="I359" s="1296">
        <f>I361+I371+I377+I383+I389+I397+I369</f>
        <v>24000</v>
      </c>
    </row>
    <row r="360" spans="1:9" ht="11.25" customHeight="1">
      <c r="A360" s="1300"/>
      <c r="B360" s="1293"/>
      <c r="C360" s="1294"/>
      <c r="D360" s="1294"/>
      <c r="E360" s="1301" t="s">
        <v>191</v>
      </c>
      <c r="F360" s="1301"/>
      <c r="G360" s="1310"/>
      <c r="H360" s="1310"/>
      <c r="I360" s="1310"/>
    </row>
    <row r="361" spans="1:9" ht="15.75">
      <c r="A361" s="1300">
        <v>2510</v>
      </c>
      <c r="B361" s="1293" t="s">
        <v>371</v>
      </c>
      <c r="C361" s="1294">
        <v>1</v>
      </c>
      <c r="D361" s="1294">
        <v>0</v>
      </c>
      <c r="E361" s="1303" t="s">
        <v>375</v>
      </c>
      <c r="F361" s="1303"/>
      <c r="G361" s="1310">
        <f>H361+I361</f>
        <v>100937.1</v>
      </c>
      <c r="H361" s="1310">
        <f>H363+H367+H368+H366</f>
        <v>91937.1</v>
      </c>
      <c r="I361" s="1310">
        <f>I363+I369+I370</f>
        <v>9000</v>
      </c>
    </row>
    <row r="362" spans="1:9" s="1306" customFormat="1" ht="10.5" customHeight="1">
      <c r="A362" s="1300"/>
      <c r="B362" s="1293"/>
      <c r="C362" s="1294"/>
      <c r="D362" s="1294"/>
      <c r="E362" s="1301" t="s">
        <v>194</v>
      </c>
      <c r="F362" s="1301"/>
      <c r="G362" s="1304"/>
      <c r="H362" s="1304"/>
      <c r="I362" s="1304"/>
    </row>
    <row r="363" spans="1:9" ht="12.75" customHeight="1">
      <c r="A363" s="1300">
        <v>2511</v>
      </c>
      <c r="B363" s="1308" t="s">
        <v>371</v>
      </c>
      <c r="C363" s="1309">
        <v>1</v>
      </c>
      <c r="D363" s="1309">
        <v>1</v>
      </c>
      <c r="E363" s="1301" t="s">
        <v>375</v>
      </c>
      <c r="F363" s="1301">
        <v>4213</v>
      </c>
      <c r="G363" s="1310">
        <f>H363+I363</f>
        <v>0</v>
      </c>
      <c r="H363" s="1310">
        <f>H365</f>
        <v>0</v>
      </c>
      <c r="I363" s="1310">
        <f>I365</f>
        <v>0</v>
      </c>
    </row>
    <row r="364" spans="1:9" ht="27" customHeight="1">
      <c r="A364" s="1300"/>
      <c r="B364" s="1308"/>
      <c r="C364" s="1309"/>
      <c r="D364" s="1309"/>
      <c r="E364" s="1301" t="s">
        <v>989</v>
      </c>
      <c r="F364" s="1301"/>
      <c r="G364" s="1310"/>
      <c r="H364" s="1310"/>
      <c r="I364" s="1310"/>
    </row>
    <row r="365" spans="1:9" ht="13.5" customHeight="1">
      <c r="A365" s="1300"/>
      <c r="B365" s="1308"/>
      <c r="C365" s="1309"/>
      <c r="D365" s="1309"/>
      <c r="E365" s="1301" t="s">
        <v>717</v>
      </c>
      <c r="F365" s="1301"/>
      <c r="G365" s="1310">
        <f>H365</f>
        <v>0</v>
      </c>
      <c r="H365" s="1310">
        <f>[3]axb!F45</f>
        <v>0</v>
      </c>
      <c r="I365" s="1310"/>
    </row>
    <row r="366" spans="1:9" ht="13.5" customHeight="1">
      <c r="A366" s="1300"/>
      <c r="B366" s="1308"/>
      <c r="C366" s="1309"/>
      <c r="D366" s="1309"/>
      <c r="E366" s="1301" t="s">
        <v>997</v>
      </c>
      <c r="F366" s="1301">
        <v>4239</v>
      </c>
      <c r="G366" s="1310">
        <f>H366</f>
        <v>2000</v>
      </c>
      <c r="H366" s="1310">
        <f>[3]axb!F62</f>
        <v>2000</v>
      </c>
      <c r="I366" s="1310"/>
    </row>
    <row r="367" spans="1:9" ht="48.75" customHeight="1">
      <c r="A367" s="1300"/>
      <c r="B367" s="1308"/>
      <c r="C367" s="1309"/>
      <c r="D367" s="1309"/>
      <c r="E367" s="1301" t="s">
        <v>1010</v>
      </c>
      <c r="F367" s="1301">
        <v>4637</v>
      </c>
      <c r="G367" s="1310">
        <f>H367</f>
        <v>89937.1</v>
      </c>
      <c r="H367" s="1310">
        <f>[3]axb!F104</f>
        <v>89937.1</v>
      </c>
      <c r="I367" s="1310"/>
    </row>
    <row r="368" spans="1:9" ht="30" customHeight="1">
      <c r="A368" s="1300"/>
      <c r="B368" s="1308"/>
      <c r="C368" s="1309"/>
      <c r="D368" s="1309"/>
      <c r="E368" s="1008" t="s">
        <v>828</v>
      </c>
      <c r="F368" s="1301">
        <v>4655</v>
      </c>
      <c r="G368" s="1310">
        <f>H368</f>
        <v>0</v>
      </c>
      <c r="H368" s="1310">
        <f>[3]axb!F111</f>
        <v>0</v>
      </c>
      <c r="I368" s="1310"/>
    </row>
    <row r="369" spans="1:9" ht="48.75" hidden="1" customHeight="1">
      <c r="A369" s="1300"/>
      <c r="B369" s="1308"/>
      <c r="C369" s="1309"/>
      <c r="D369" s="1309"/>
      <c r="E369" s="1311" t="str">
        <f>[3]axb!B155</f>
        <v xml:space="preserve"> -Տրանսպորտային սարքավորումներ</v>
      </c>
      <c r="F369" s="1301">
        <v>5121</v>
      </c>
      <c r="G369" s="1310">
        <f>I369</f>
        <v>0</v>
      </c>
      <c r="H369" s="1310"/>
      <c r="I369" s="1310">
        <f>[3]axb!F155</f>
        <v>0</v>
      </c>
    </row>
    <row r="370" spans="1:9" ht="18" hidden="1" customHeight="1">
      <c r="A370" s="1300"/>
      <c r="B370" s="1308"/>
      <c r="C370" s="1309"/>
      <c r="D370" s="1309"/>
      <c r="E370" s="1311" t="s">
        <v>1024</v>
      </c>
      <c r="F370" s="1301">
        <v>5129</v>
      </c>
      <c r="G370" s="1310">
        <f>I370</f>
        <v>9000</v>
      </c>
      <c r="H370" s="1310"/>
      <c r="I370" s="1310">
        <f>[3]axb!F157</f>
        <v>9000</v>
      </c>
    </row>
    <row r="371" spans="1:9" ht="15.75" hidden="1">
      <c r="A371" s="1300">
        <v>2520</v>
      </c>
      <c r="B371" s="1293" t="s">
        <v>371</v>
      </c>
      <c r="C371" s="1294">
        <v>2</v>
      </c>
      <c r="D371" s="1294">
        <v>0</v>
      </c>
      <c r="E371" s="1303" t="s">
        <v>377</v>
      </c>
      <c r="F371" s="1301"/>
      <c r="G371" s="1310"/>
      <c r="H371" s="1310"/>
      <c r="I371" s="1310"/>
    </row>
    <row r="372" spans="1:9" s="1306" customFormat="1" ht="10.5" hidden="1" customHeight="1">
      <c r="A372" s="1300"/>
      <c r="B372" s="1293"/>
      <c r="C372" s="1294"/>
      <c r="D372" s="1294"/>
      <c r="E372" s="1301" t="s">
        <v>194</v>
      </c>
      <c r="F372" s="1301"/>
      <c r="G372" s="1304"/>
      <c r="H372" s="1304"/>
      <c r="I372" s="1304"/>
    </row>
    <row r="373" spans="1:9" ht="15.75" hidden="1">
      <c r="A373" s="1300">
        <v>2521</v>
      </c>
      <c r="B373" s="1308" t="s">
        <v>371</v>
      </c>
      <c r="C373" s="1309">
        <v>2</v>
      </c>
      <c r="D373" s="1309">
        <v>1</v>
      </c>
      <c r="E373" s="1301" t="s">
        <v>380</v>
      </c>
      <c r="F373" s="1301"/>
      <c r="G373" s="1310"/>
      <c r="H373" s="1310"/>
      <c r="I373" s="1310"/>
    </row>
    <row r="374" spans="1:9" ht="40.5" hidden="1">
      <c r="A374" s="1300"/>
      <c r="B374" s="1308"/>
      <c r="C374" s="1309"/>
      <c r="D374" s="1309"/>
      <c r="E374" s="1301" t="s">
        <v>989</v>
      </c>
      <c r="F374" s="1301"/>
      <c r="G374" s="1310"/>
      <c r="H374" s="1310"/>
      <c r="I374" s="1310"/>
    </row>
    <row r="375" spans="1:9" ht="15.75" hidden="1">
      <c r="A375" s="1300"/>
      <c r="B375" s="1308"/>
      <c r="C375" s="1309"/>
      <c r="D375" s="1309"/>
      <c r="E375" s="1301" t="s">
        <v>1006</v>
      </c>
      <c r="F375" s="1301"/>
      <c r="G375" s="1310"/>
      <c r="H375" s="1310"/>
      <c r="I375" s="1310"/>
    </row>
    <row r="376" spans="1:9" ht="15.75" hidden="1">
      <c r="A376" s="1300"/>
      <c r="B376" s="1308"/>
      <c r="C376" s="1309"/>
      <c r="D376" s="1309"/>
      <c r="E376" s="1301" t="s">
        <v>1006</v>
      </c>
      <c r="F376" s="1301"/>
      <c r="G376" s="1310"/>
      <c r="H376" s="1310"/>
      <c r="I376" s="1310"/>
    </row>
    <row r="377" spans="1:9" ht="15.75" hidden="1">
      <c r="A377" s="1300">
        <v>2530</v>
      </c>
      <c r="B377" s="1293" t="s">
        <v>371</v>
      </c>
      <c r="C377" s="1294">
        <v>3</v>
      </c>
      <c r="D377" s="1294">
        <v>0</v>
      </c>
      <c r="E377" s="1303" t="s">
        <v>381</v>
      </c>
      <c r="F377" s="1303"/>
      <c r="G377" s="1310"/>
      <c r="H377" s="1310"/>
      <c r="I377" s="1310"/>
    </row>
    <row r="378" spans="1:9" s="1306" customFormat="1" ht="10.5" hidden="1" customHeight="1">
      <c r="A378" s="1300"/>
      <c r="B378" s="1293"/>
      <c r="C378" s="1294"/>
      <c r="D378" s="1294"/>
      <c r="E378" s="1301" t="s">
        <v>194</v>
      </c>
      <c r="F378" s="1301"/>
      <c r="G378" s="1304"/>
      <c r="H378" s="1304"/>
      <c r="I378" s="1304"/>
    </row>
    <row r="379" spans="1:9" ht="15.75" hidden="1">
      <c r="A379" s="1300">
        <v>3531</v>
      </c>
      <c r="B379" s="1308" t="s">
        <v>371</v>
      </c>
      <c r="C379" s="1309">
        <v>3</v>
      </c>
      <c r="D379" s="1309">
        <v>1</v>
      </c>
      <c r="E379" s="1301" t="s">
        <v>381</v>
      </c>
      <c r="F379" s="1301"/>
      <c r="G379" s="1310"/>
      <c r="H379" s="1310"/>
      <c r="I379" s="1310"/>
    </row>
    <row r="380" spans="1:9" ht="40.5" hidden="1">
      <c r="A380" s="1300"/>
      <c r="B380" s="1308"/>
      <c r="C380" s="1309"/>
      <c r="D380" s="1309"/>
      <c r="E380" s="1301" t="s">
        <v>989</v>
      </c>
      <c r="F380" s="1301"/>
      <c r="G380" s="1310"/>
      <c r="H380" s="1310"/>
      <c r="I380" s="1310"/>
    </row>
    <row r="381" spans="1:9" ht="15.75" hidden="1">
      <c r="A381" s="1300"/>
      <c r="B381" s="1308"/>
      <c r="C381" s="1309"/>
      <c r="D381" s="1309"/>
      <c r="E381" s="1301" t="s">
        <v>1006</v>
      </c>
      <c r="F381" s="1301"/>
      <c r="G381" s="1310"/>
      <c r="H381" s="1310"/>
      <c r="I381" s="1310"/>
    </row>
    <row r="382" spans="1:9" ht="15.75" hidden="1">
      <c r="A382" s="1300"/>
      <c r="B382" s="1308"/>
      <c r="C382" s="1309"/>
      <c r="D382" s="1309"/>
      <c r="E382" s="1301" t="s">
        <v>1006</v>
      </c>
      <c r="F382" s="1301"/>
      <c r="G382" s="1310"/>
      <c r="H382" s="1310"/>
      <c r="I382" s="1310"/>
    </row>
    <row r="383" spans="1:9" ht="19.5" hidden="1" customHeight="1">
      <c r="A383" s="1300">
        <v>2540</v>
      </c>
      <c r="B383" s="1293" t="s">
        <v>371</v>
      </c>
      <c r="C383" s="1294">
        <v>4</v>
      </c>
      <c r="D383" s="1294">
        <v>0</v>
      </c>
      <c r="E383" s="1303" t="s">
        <v>384</v>
      </c>
      <c r="F383" s="1303"/>
      <c r="G383" s="1310"/>
      <c r="H383" s="1310"/>
      <c r="I383" s="1310"/>
    </row>
    <row r="384" spans="1:9" s="1306" customFormat="1" ht="10.5" hidden="1" customHeight="1">
      <c r="A384" s="1300"/>
      <c r="B384" s="1293"/>
      <c r="C384" s="1294"/>
      <c r="D384" s="1294"/>
      <c r="E384" s="1301" t="s">
        <v>194</v>
      </c>
      <c r="F384" s="1301"/>
      <c r="G384" s="1304"/>
      <c r="H384" s="1304"/>
      <c r="I384" s="1304"/>
    </row>
    <row r="385" spans="1:9" ht="17.25" hidden="1" customHeight="1">
      <c r="A385" s="1300">
        <v>2541</v>
      </c>
      <c r="B385" s="1308" t="s">
        <v>371</v>
      </c>
      <c r="C385" s="1309">
        <v>4</v>
      </c>
      <c r="D385" s="1309">
        <v>1</v>
      </c>
      <c r="E385" s="1301" t="s">
        <v>384</v>
      </c>
      <c r="F385" s="1301"/>
      <c r="G385" s="1310"/>
      <c r="H385" s="1310"/>
      <c r="I385" s="1310"/>
    </row>
    <row r="386" spans="1:9" ht="40.5" hidden="1">
      <c r="A386" s="1300"/>
      <c r="B386" s="1308"/>
      <c r="C386" s="1309"/>
      <c r="D386" s="1309"/>
      <c r="E386" s="1301" t="s">
        <v>989</v>
      </c>
      <c r="F386" s="1301"/>
      <c r="G386" s="1310"/>
      <c r="H386" s="1310"/>
      <c r="I386" s="1310"/>
    </row>
    <row r="387" spans="1:9" ht="15.75" hidden="1">
      <c r="A387" s="1300"/>
      <c r="B387" s="1308"/>
      <c r="C387" s="1309"/>
      <c r="D387" s="1309"/>
      <c r="E387" s="1301" t="s">
        <v>1006</v>
      </c>
      <c r="F387" s="1301"/>
      <c r="G387" s="1310"/>
      <c r="H387" s="1310"/>
      <c r="I387" s="1310"/>
    </row>
    <row r="388" spans="1:9" ht="15.75" hidden="1">
      <c r="A388" s="1300"/>
      <c r="B388" s="1308"/>
      <c r="C388" s="1309"/>
      <c r="D388" s="1309"/>
      <c r="E388" s="1301" t="s">
        <v>1006</v>
      </c>
      <c r="F388" s="1301"/>
      <c r="G388" s="1310"/>
      <c r="H388" s="1310"/>
      <c r="I388" s="1310"/>
    </row>
    <row r="389" spans="1:9" ht="32.25" hidden="1" customHeight="1">
      <c r="A389" s="1300">
        <v>2550</v>
      </c>
      <c r="B389" s="1293" t="s">
        <v>371</v>
      </c>
      <c r="C389" s="1294">
        <v>5</v>
      </c>
      <c r="D389" s="1294">
        <v>0</v>
      </c>
      <c r="E389" s="1303" t="s">
        <v>387</v>
      </c>
      <c r="F389" s="1303"/>
      <c r="G389" s="1310"/>
      <c r="H389" s="1310"/>
      <c r="I389" s="1310"/>
    </row>
    <row r="390" spans="1:9" s="1306" customFormat="1" ht="10.5" hidden="1" customHeight="1">
      <c r="A390" s="1300"/>
      <c r="B390" s="1293"/>
      <c r="C390" s="1294"/>
      <c r="D390" s="1294"/>
      <c r="E390" s="1301" t="s">
        <v>194</v>
      </c>
      <c r="F390" s="1301"/>
      <c r="G390" s="1304"/>
      <c r="H390" s="1304"/>
      <c r="I390" s="1304"/>
    </row>
    <row r="391" spans="1:9" ht="40.5" hidden="1">
      <c r="A391" s="1300">
        <v>2551</v>
      </c>
      <c r="B391" s="1308" t="s">
        <v>371</v>
      </c>
      <c r="C391" s="1309">
        <v>5</v>
      </c>
      <c r="D391" s="1309">
        <v>1</v>
      </c>
      <c r="E391" s="1301" t="s">
        <v>387</v>
      </c>
      <c r="F391" s="1301"/>
      <c r="G391" s="1310"/>
      <c r="H391" s="1310"/>
      <c r="I391" s="1310"/>
    </row>
    <row r="392" spans="1:9" ht="40.5" hidden="1">
      <c r="A392" s="1300"/>
      <c r="B392" s="1308"/>
      <c r="C392" s="1309"/>
      <c r="D392" s="1309"/>
      <c r="E392" s="1301" t="s">
        <v>989</v>
      </c>
      <c r="F392" s="1301"/>
      <c r="G392" s="1310"/>
      <c r="H392" s="1310"/>
      <c r="I392" s="1310"/>
    </row>
    <row r="393" spans="1:9" ht="15.75" hidden="1">
      <c r="A393" s="1300"/>
      <c r="B393" s="1308"/>
      <c r="C393" s="1309"/>
      <c r="D393" s="1309"/>
      <c r="E393" s="1301" t="s">
        <v>1006</v>
      </c>
      <c r="F393" s="1301"/>
      <c r="G393" s="1310"/>
      <c r="H393" s="1310"/>
      <c r="I393" s="1310"/>
    </row>
    <row r="394" spans="1:9" ht="15.75" hidden="1">
      <c r="A394" s="1300"/>
      <c r="B394" s="1308"/>
      <c r="C394" s="1309"/>
      <c r="D394" s="1309"/>
      <c r="E394" s="1301" t="s">
        <v>1006</v>
      </c>
      <c r="F394" s="1301"/>
      <c r="G394" s="1310"/>
      <c r="H394" s="1310"/>
      <c r="I394" s="1310"/>
    </row>
    <row r="395" spans="1:9" ht="15.75" hidden="1">
      <c r="A395" s="1300"/>
      <c r="B395" s="1308"/>
      <c r="C395" s="1309"/>
      <c r="D395" s="1309"/>
      <c r="E395" s="1311"/>
      <c r="F395" s="1301"/>
      <c r="G395" s="1310"/>
      <c r="H395" s="1310"/>
      <c r="I395" s="1310"/>
    </row>
    <row r="396" spans="1:9" ht="15.75" hidden="1">
      <c r="A396" s="1300"/>
      <c r="B396" s="1308"/>
      <c r="C396" s="1309"/>
      <c r="D396" s="1309"/>
      <c r="E396" s="1311"/>
      <c r="F396" s="1301"/>
      <c r="G396" s="1310"/>
      <c r="H396" s="1310"/>
      <c r="I396" s="1310"/>
    </row>
    <row r="397" spans="1:9" ht="27">
      <c r="A397" s="1300">
        <v>2560</v>
      </c>
      <c r="B397" s="1293" t="s">
        <v>371</v>
      </c>
      <c r="C397" s="1294">
        <v>6</v>
      </c>
      <c r="D397" s="1294">
        <v>0</v>
      </c>
      <c r="E397" s="1303" t="s">
        <v>390</v>
      </c>
      <c r="F397" s="1303"/>
      <c r="G397" s="1310">
        <f>H397+I397</f>
        <v>25639</v>
      </c>
      <c r="H397" s="1310">
        <f>H399</f>
        <v>10639</v>
      </c>
      <c r="I397" s="1310">
        <f>I399</f>
        <v>15000</v>
      </c>
    </row>
    <row r="398" spans="1:9" s="1306" customFormat="1" ht="10.5" customHeight="1">
      <c r="A398" s="1300"/>
      <c r="B398" s="1293"/>
      <c r="C398" s="1294"/>
      <c r="D398" s="1294"/>
      <c r="E398" s="1301" t="s">
        <v>194</v>
      </c>
      <c r="F398" s="1301"/>
      <c r="G398" s="1304"/>
      <c r="H398" s="1304"/>
      <c r="I398" s="1304"/>
    </row>
    <row r="399" spans="1:9" ht="27">
      <c r="A399" s="1300">
        <v>2561</v>
      </c>
      <c r="B399" s="1308" t="s">
        <v>371</v>
      </c>
      <c r="C399" s="1309">
        <v>6</v>
      </c>
      <c r="D399" s="1309">
        <v>1</v>
      </c>
      <c r="E399" s="1301" t="s">
        <v>390</v>
      </c>
      <c r="F399" s="1301"/>
      <c r="G399" s="1310">
        <f>H399+I399</f>
        <v>25639</v>
      </c>
      <c r="H399" s="1310">
        <f>H401+H405+H403+H404+H402</f>
        <v>10639</v>
      </c>
      <c r="I399" s="1310">
        <f>I401+I406+I405</f>
        <v>15000</v>
      </c>
    </row>
    <row r="400" spans="1:9" ht="23.25" customHeight="1">
      <c r="A400" s="1300"/>
      <c r="B400" s="1308"/>
      <c r="C400" s="1309"/>
      <c r="D400" s="1309"/>
      <c r="E400" s="1316" t="s">
        <v>989</v>
      </c>
      <c r="F400" s="1301"/>
      <c r="G400" s="1310"/>
      <c r="H400" s="1310"/>
      <c r="I400" s="1310"/>
    </row>
    <row r="401" spans="1:9" ht="13.5" customHeight="1">
      <c r="A401" s="1300"/>
      <c r="B401" s="1308"/>
      <c r="C401" s="1309"/>
      <c r="D401" s="1309"/>
      <c r="E401" s="1301" t="s">
        <v>717</v>
      </c>
      <c r="F401" s="1301">
        <v>4213</v>
      </c>
      <c r="G401" s="1310">
        <f>H401+I401</f>
        <v>1000</v>
      </c>
      <c r="H401" s="1310">
        <f>'[3]srgaka mig'!F45</f>
        <v>1000</v>
      </c>
      <c r="I401" s="1310"/>
    </row>
    <row r="402" spans="1:9" ht="13.5" customHeight="1">
      <c r="A402" s="1300"/>
      <c r="B402" s="1308"/>
      <c r="C402" s="1309"/>
      <c r="D402" s="1309"/>
      <c r="E402" s="1301" t="s">
        <v>997</v>
      </c>
      <c r="F402" s="1301">
        <v>4239</v>
      </c>
      <c r="G402" s="1310">
        <f>H402</f>
        <v>2000</v>
      </c>
      <c r="H402" s="1310">
        <f>'[3]srgaka mig'!F62</f>
        <v>2000</v>
      </c>
      <c r="I402" s="1310"/>
    </row>
    <row r="403" spans="1:9" ht="35.25" customHeight="1">
      <c r="A403" s="1300"/>
      <c r="B403" s="1308"/>
      <c r="C403" s="1309"/>
      <c r="D403" s="1309"/>
      <c r="E403" s="1301" t="s">
        <v>1010</v>
      </c>
      <c r="F403" s="1301">
        <v>4637</v>
      </c>
      <c r="G403" s="1310">
        <f>H403+I403</f>
        <v>6889</v>
      </c>
      <c r="H403" s="1310">
        <f>'[3]srgaka mig'!F104</f>
        <v>6889</v>
      </c>
      <c r="I403" s="1310"/>
    </row>
    <row r="404" spans="1:9" ht="35.25" customHeight="1">
      <c r="A404" s="1300"/>
      <c r="B404" s="1308"/>
      <c r="C404" s="1309"/>
      <c r="D404" s="1309"/>
      <c r="E404" s="1008" t="s">
        <v>828</v>
      </c>
      <c r="F404" s="1301">
        <v>4655</v>
      </c>
      <c r="G404" s="1310">
        <f>H404</f>
        <v>750</v>
      </c>
      <c r="H404" s="1310">
        <f>'[3]srgaka mig'!F111</f>
        <v>750</v>
      </c>
      <c r="I404" s="1310"/>
    </row>
    <row r="405" spans="1:9" ht="26.25" customHeight="1">
      <c r="A405" s="1300"/>
      <c r="B405" s="1308"/>
      <c r="C405" s="1309"/>
      <c r="D405" s="1309"/>
      <c r="E405" s="1311" t="s">
        <v>1003</v>
      </c>
      <c r="F405" s="1301">
        <v>5122</v>
      </c>
      <c r="G405" s="1310">
        <f>H405+I405</f>
        <v>0</v>
      </c>
      <c r="H405" s="1310"/>
      <c r="I405" s="1310">
        <f>'[3]srgaka mig'!F156</f>
        <v>0</v>
      </c>
    </row>
    <row r="406" spans="1:9" ht="26.25" customHeight="1">
      <c r="A406" s="1300"/>
      <c r="B406" s="1308"/>
      <c r="C406" s="1309"/>
      <c r="D406" s="1309"/>
      <c r="E406" s="1319" t="s">
        <v>903</v>
      </c>
      <c r="F406" s="1301">
        <v>5131</v>
      </c>
      <c r="G406" s="1310">
        <f>H406+I406</f>
        <v>15000</v>
      </c>
      <c r="H406" s="1310"/>
      <c r="I406" s="1302">
        <f>'[3]srgaka mig'!F158</f>
        <v>15000</v>
      </c>
    </row>
    <row r="407" spans="1:9" s="1298" customFormat="1" ht="52.5" customHeight="1">
      <c r="A407" s="1292">
        <v>2600</v>
      </c>
      <c r="B407" s="1293" t="s">
        <v>393</v>
      </c>
      <c r="C407" s="1294">
        <v>0</v>
      </c>
      <c r="D407" s="1294">
        <v>0</v>
      </c>
      <c r="E407" s="1295" t="s">
        <v>1025</v>
      </c>
      <c r="F407" s="1295"/>
      <c r="G407" s="1287">
        <f>H407+I407</f>
        <v>572835.88</v>
      </c>
      <c r="H407" s="1287">
        <f>H409+H417+H423+H430+H440+H446</f>
        <v>57920.7</v>
      </c>
      <c r="I407" s="1296">
        <f>I409+I417+I423+I430+I440+I446</f>
        <v>514915.18</v>
      </c>
    </row>
    <row r="408" spans="1:9" ht="12.75" customHeight="1">
      <c r="A408" s="1300"/>
      <c r="B408" s="1293"/>
      <c r="C408" s="1294"/>
      <c r="D408" s="1294"/>
      <c r="E408" s="1301" t="s">
        <v>191</v>
      </c>
      <c r="F408" s="1301"/>
      <c r="G408" s="1310"/>
      <c r="H408" s="1310"/>
      <c r="I408" s="1310"/>
    </row>
    <row r="409" spans="1:9" ht="12.75" customHeight="1">
      <c r="A409" s="1300">
        <v>2610</v>
      </c>
      <c r="B409" s="1293" t="s">
        <v>393</v>
      </c>
      <c r="C409" s="1294">
        <v>1</v>
      </c>
      <c r="D409" s="1294">
        <v>0</v>
      </c>
      <c r="E409" s="1303" t="s">
        <v>397</v>
      </c>
      <c r="F409" s="1303"/>
      <c r="G409" s="1310">
        <f>I409+H409</f>
        <v>304658.38</v>
      </c>
      <c r="H409" s="1310">
        <f>H411</f>
        <v>33527.199999999997</v>
      </c>
      <c r="I409" s="1310">
        <f>I411</f>
        <v>271131.18</v>
      </c>
    </row>
    <row r="410" spans="1:9" s="1306" customFormat="1" ht="12" customHeight="1">
      <c r="A410" s="1300"/>
      <c r="B410" s="1293"/>
      <c r="C410" s="1294"/>
      <c r="D410" s="1294"/>
      <c r="E410" s="1301" t="s">
        <v>194</v>
      </c>
      <c r="F410" s="1301"/>
      <c r="G410" s="1304"/>
      <c r="H410" s="1304"/>
      <c r="I410" s="1304"/>
    </row>
    <row r="411" spans="1:9" ht="13.5" customHeight="1">
      <c r="A411" s="1300">
        <v>2611</v>
      </c>
      <c r="B411" s="1308" t="s">
        <v>393</v>
      </c>
      <c r="C411" s="1309">
        <v>1</v>
      </c>
      <c r="D411" s="1309">
        <v>1</v>
      </c>
      <c r="E411" s="1301" t="s">
        <v>399</v>
      </c>
      <c r="F411" s="1301"/>
      <c r="G411" s="1310">
        <f>I411+H411</f>
        <v>304658.38</v>
      </c>
      <c r="H411" s="1310">
        <f>SUM(H413:H416)</f>
        <v>33527.199999999997</v>
      </c>
      <c r="I411" s="1310">
        <f>I415+I416</f>
        <v>271131.18</v>
      </c>
    </row>
    <row r="412" spans="1:9" ht="31.5" customHeight="1">
      <c r="A412" s="1300"/>
      <c r="B412" s="1308"/>
      <c r="C412" s="1309"/>
      <c r="D412" s="1309"/>
      <c r="E412" s="1301" t="s">
        <v>989</v>
      </c>
      <c r="F412" s="1301"/>
      <c r="G412" s="1310"/>
      <c r="H412" s="1310"/>
      <c r="I412" s="1310"/>
    </row>
    <row r="413" spans="1:9" ht="39" customHeight="1">
      <c r="A413" s="1300"/>
      <c r="B413" s="1308"/>
      <c r="C413" s="1309"/>
      <c r="D413" s="1309"/>
      <c r="E413" s="1301" t="s">
        <v>1010</v>
      </c>
      <c r="F413" s="1301">
        <v>4637</v>
      </c>
      <c r="G413" s="1310">
        <f>I413+H413</f>
        <v>33527.199999999997</v>
      </c>
      <c r="H413" s="1310">
        <f>'[3]bnak shin'!F104</f>
        <v>33527.199999999997</v>
      </c>
      <c r="I413" s="1310"/>
    </row>
    <row r="414" spans="1:9" ht="31.5" customHeight="1">
      <c r="A414" s="1300"/>
      <c r="B414" s="1308"/>
      <c r="C414" s="1309"/>
      <c r="D414" s="1309"/>
      <c r="E414" s="1008" t="s">
        <v>828</v>
      </c>
      <c r="F414" s="1301">
        <v>4655</v>
      </c>
      <c r="G414" s="1310">
        <f>H414</f>
        <v>0</v>
      </c>
      <c r="H414" s="1310">
        <f>'[3]bnak shin'!F111</f>
        <v>0</v>
      </c>
      <c r="I414" s="1310"/>
    </row>
    <row r="415" spans="1:9" ht="27">
      <c r="A415" s="1300"/>
      <c r="B415" s="1308"/>
      <c r="C415" s="1309"/>
      <c r="D415" s="1309"/>
      <c r="E415" s="1301" t="s">
        <v>1005</v>
      </c>
      <c r="F415" s="1301">
        <v>5113</v>
      </c>
      <c r="G415" s="1310">
        <f>I415+H415</f>
        <v>270896.18</v>
      </c>
      <c r="H415" s="1310"/>
      <c r="I415" s="1310">
        <f>'[3]bnak shin'!F154</f>
        <v>270896.18</v>
      </c>
    </row>
    <row r="416" spans="1:9" ht="15.75" hidden="1">
      <c r="A416" s="1300"/>
      <c r="B416" s="1308"/>
      <c r="C416" s="1309"/>
      <c r="D416" s="1309"/>
      <c r="E416" s="1311" t="s">
        <v>1007</v>
      </c>
      <c r="F416" s="1301">
        <v>5134</v>
      </c>
      <c r="G416" s="1310">
        <f>I416+H416</f>
        <v>235</v>
      </c>
      <c r="H416" s="1310"/>
      <c r="I416" s="1310">
        <f>'[3]bnak shin'!F161</f>
        <v>235</v>
      </c>
    </row>
    <row r="417" spans="1:9" ht="15.75" hidden="1">
      <c r="A417" s="1300">
        <v>2620</v>
      </c>
      <c r="B417" s="1293" t="s">
        <v>393</v>
      </c>
      <c r="C417" s="1294">
        <v>2</v>
      </c>
      <c r="D417" s="1294">
        <v>0</v>
      </c>
      <c r="E417" s="1303" t="s">
        <v>400</v>
      </c>
      <c r="F417" s="1303"/>
      <c r="G417" s="1310"/>
      <c r="H417" s="1310"/>
      <c r="I417" s="1310"/>
    </row>
    <row r="418" spans="1:9" s="1306" customFormat="1" ht="10.5" hidden="1" customHeight="1">
      <c r="A418" s="1300"/>
      <c r="B418" s="1293"/>
      <c r="C418" s="1294"/>
      <c r="D418" s="1294"/>
      <c r="E418" s="1301" t="s">
        <v>194</v>
      </c>
      <c r="F418" s="1301"/>
      <c r="G418" s="1304"/>
      <c r="H418" s="1304"/>
      <c r="I418" s="1304"/>
    </row>
    <row r="419" spans="1:9" ht="15.75" hidden="1">
      <c r="A419" s="1300">
        <v>2621</v>
      </c>
      <c r="B419" s="1308" t="s">
        <v>393</v>
      </c>
      <c r="C419" s="1309">
        <v>2</v>
      </c>
      <c r="D419" s="1309">
        <v>1</v>
      </c>
      <c r="E419" s="1301" t="s">
        <v>400</v>
      </c>
      <c r="F419" s="1301"/>
      <c r="G419" s="1310"/>
      <c r="H419" s="1310"/>
      <c r="I419" s="1310"/>
    </row>
    <row r="420" spans="1:9" ht="40.5" hidden="1">
      <c r="A420" s="1300"/>
      <c r="B420" s="1308"/>
      <c r="C420" s="1309"/>
      <c r="D420" s="1309"/>
      <c r="E420" s="1301" t="s">
        <v>989</v>
      </c>
      <c r="F420" s="1301"/>
      <c r="G420" s="1310"/>
      <c r="H420" s="1310"/>
      <c r="I420" s="1310"/>
    </row>
    <row r="421" spans="1:9" ht="15.75" hidden="1">
      <c r="A421" s="1300"/>
      <c r="B421" s="1308"/>
      <c r="C421" s="1309"/>
      <c r="D421" s="1309"/>
      <c r="E421" s="1301" t="s">
        <v>1006</v>
      </c>
      <c r="F421" s="1301"/>
      <c r="G421" s="1310"/>
      <c r="H421" s="1310"/>
      <c r="I421" s="1310"/>
    </row>
    <row r="422" spans="1:9" ht="15.75" hidden="1">
      <c r="A422" s="1300"/>
      <c r="B422" s="1308"/>
      <c r="C422" s="1309"/>
      <c r="D422" s="1309"/>
      <c r="E422" s="1301" t="s">
        <v>1006</v>
      </c>
      <c r="F422" s="1301"/>
      <c r="G422" s="1310"/>
      <c r="H422" s="1310"/>
      <c r="I422" s="1310"/>
    </row>
    <row r="423" spans="1:9" ht="15.75">
      <c r="A423" s="1300">
        <v>2630</v>
      </c>
      <c r="B423" s="1293" t="s">
        <v>393</v>
      </c>
      <c r="C423" s="1294">
        <v>3</v>
      </c>
      <c r="D423" s="1294">
        <v>0</v>
      </c>
      <c r="E423" s="1303" t="s">
        <v>403</v>
      </c>
      <c r="F423" s="1303"/>
      <c r="G423" s="1310">
        <f>I423+H423</f>
        <v>244684</v>
      </c>
      <c r="H423" s="1310">
        <f>H425</f>
        <v>900</v>
      </c>
      <c r="I423" s="1310">
        <f>I425</f>
        <v>243784</v>
      </c>
    </row>
    <row r="424" spans="1:9" s="1306" customFormat="1" ht="10.5" customHeight="1">
      <c r="A424" s="1300"/>
      <c r="B424" s="1293"/>
      <c r="C424" s="1294"/>
      <c r="D424" s="1294"/>
      <c r="E424" s="1301" t="s">
        <v>194</v>
      </c>
      <c r="F424" s="1301"/>
      <c r="G424" s="1304"/>
      <c r="H424" s="1304"/>
      <c r="I424" s="1304"/>
    </row>
    <row r="425" spans="1:9" ht="15.75">
      <c r="A425" s="1300">
        <v>2631</v>
      </c>
      <c r="B425" s="1308" t="s">
        <v>393</v>
      </c>
      <c r="C425" s="1309">
        <v>3</v>
      </c>
      <c r="D425" s="1309">
        <v>1</v>
      </c>
      <c r="E425" s="1301" t="s">
        <v>406</v>
      </c>
      <c r="F425" s="1301"/>
      <c r="G425" s="1310">
        <f>I425+H425</f>
        <v>244684</v>
      </c>
      <c r="H425" s="1310">
        <f>H428+H429+H427</f>
        <v>900</v>
      </c>
      <c r="I425" s="1310">
        <f>I428+I429+I427</f>
        <v>243784</v>
      </c>
    </row>
    <row r="426" spans="1:9" ht="24" customHeight="1">
      <c r="A426" s="1300"/>
      <c r="B426" s="1308"/>
      <c r="C426" s="1309"/>
      <c r="D426" s="1309"/>
      <c r="E426" s="1316" t="s">
        <v>989</v>
      </c>
      <c r="F426" s="1301"/>
      <c r="G426" s="1310"/>
      <c r="H426" s="1310"/>
      <c r="I426" s="1310"/>
    </row>
    <row r="427" spans="1:9" ht="14.25" customHeight="1">
      <c r="A427" s="1300"/>
      <c r="B427" s="1308"/>
      <c r="C427" s="1309"/>
      <c r="D427" s="1309"/>
      <c r="E427" s="1301" t="s">
        <v>750</v>
      </c>
      <c r="F427" s="1301">
        <v>4241</v>
      </c>
      <c r="G427" s="1310">
        <f>I427+H427</f>
        <v>900</v>
      </c>
      <c r="H427" s="1310">
        <f>[3]jramatakararum!F64</f>
        <v>900</v>
      </c>
      <c r="I427" s="1310"/>
    </row>
    <row r="428" spans="1:9" ht="15.75">
      <c r="A428" s="1300"/>
      <c r="B428" s="1308"/>
      <c r="C428" s="1309"/>
      <c r="D428" s="1309"/>
      <c r="E428" s="1301" t="s">
        <v>1014</v>
      </c>
      <c r="F428" s="1301">
        <v>5112</v>
      </c>
      <c r="G428" s="1310">
        <f>I428+H428</f>
        <v>243784</v>
      </c>
      <c r="H428" s="1310"/>
      <c r="I428" s="1310">
        <f>[3]jramatakararum!F153</f>
        <v>243784</v>
      </c>
    </row>
    <row r="429" spans="1:9" ht="15.75">
      <c r="A429" s="1300"/>
      <c r="B429" s="1308"/>
      <c r="C429" s="1309"/>
      <c r="D429" s="1309"/>
      <c r="E429" s="1311" t="s">
        <v>1007</v>
      </c>
      <c r="F429" s="1301">
        <v>5134</v>
      </c>
      <c r="G429" s="1310">
        <f>I429+H429</f>
        <v>0</v>
      </c>
      <c r="H429" s="1310"/>
      <c r="I429" s="1310">
        <f>[3]jramatakararum!F161</f>
        <v>0</v>
      </c>
    </row>
    <row r="430" spans="1:9" ht="14.25" customHeight="1">
      <c r="A430" s="1300">
        <v>2640</v>
      </c>
      <c r="B430" s="1293" t="s">
        <v>393</v>
      </c>
      <c r="C430" s="1294">
        <v>4</v>
      </c>
      <c r="D430" s="1294">
        <v>0</v>
      </c>
      <c r="E430" s="1303" t="s">
        <v>407</v>
      </c>
      <c r="F430" s="1303"/>
      <c r="G430" s="1302">
        <f>H430+I430</f>
        <v>23493.5</v>
      </c>
      <c r="H430" s="1302">
        <f>H432</f>
        <v>23493.5</v>
      </c>
      <c r="I430" s="1302">
        <f>I432</f>
        <v>0</v>
      </c>
    </row>
    <row r="431" spans="1:9" s="1306" customFormat="1" ht="14.25" customHeight="1">
      <c r="A431" s="1300"/>
      <c r="B431" s="1293"/>
      <c r="C431" s="1294"/>
      <c r="D431" s="1294"/>
      <c r="E431" s="1301" t="s">
        <v>194</v>
      </c>
      <c r="F431" s="1301"/>
      <c r="G431" s="1307"/>
      <c r="H431" s="1307"/>
      <c r="I431" s="1307"/>
    </row>
    <row r="432" spans="1:9" ht="12.75" customHeight="1">
      <c r="A432" s="1300">
        <v>2641</v>
      </c>
      <c r="B432" s="1308" t="s">
        <v>393</v>
      </c>
      <c r="C432" s="1309">
        <v>4</v>
      </c>
      <c r="D432" s="1309">
        <v>1</v>
      </c>
      <c r="E432" s="1301" t="s">
        <v>410</v>
      </c>
      <c r="F432" s="1301"/>
      <c r="G432" s="1302">
        <f>H432+I432</f>
        <v>23493.5</v>
      </c>
      <c r="H432" s="1302">
        <f>H434+H435+H436+H437</f>
        <v>23493.5</v>
      </c>
      <c r="I432" s="1302">
        <f>I434+I435+I439+I438+I526</f>
        <v>0</v>
      </c>
    </row>
    <row r="433" spans="1:9" ht="27.75" customHeight="1">
      <c r="A433" s="1300"/>
      <c r="B433" s="1308"/>
      <c r="C433" s="1309"/>
      <c r="D433" s="1309"/>
      <c r="E433" s="1301" t="s">
        <v>989</v>
      </c>
      <c r="F433" s="1301"/>
      <c r="G433" s="1302"/>
      <c r="H433" s="1302"/>
      <c r="I433" s="1302"/>
    </row>
    <row r="434" spans="1:9" ht="17.25" customHeight="1">
      <c r="A434" s="1300"/>
      <c r="B434" s="1308"/>
      <c r="C434" s="1309"/>
      <c r="D434" s="1309"/>
      <c r="E434" s="1301" t="s">
        <v>1026</v>
      </c>
      <c r="F434" s="1301">
        <v>4212</v>
      </c>
      <c r="G434" s="1302">
        <f>H434+I434</f>
        <v>11220</v>
      </c>
      <c r="H434" s="1302">
        <f>[3]lusav!F44</f>
        <v>11220</v>
      </c>
      <c r="I434" s="1302"/>
    </row>
    <row r="435" spans="1:9" ht="18.75" customHeight="1">
      <c r="A435" s="1300"/>
      <c r="B435" s="1308"/>
      <c r="C435" s="1309"/>
      <c r="D435" s="1309"/>
      <c r="E435" s="1314" t="s">
        <v>1027</v>
      </c>
      <c r="F435" s="1301">
        <v>4239</v>
      </c>
      <c r="G435" s="1310">
        <f>H435+I435</f>
        <v>0</v>
      </c>
      <c r="H435" s="1310">
        <f>[3]lusav!F66</f>
        <v>0</v>
      </c>
      <c r="I435" s="1310"/>
    </row>
    <row r="436" spans="1:9" ht="18.75" customHeight="1">
      <c r="A436" s="1300"/>
      <c r="B436" s="1308"/>
      <c r="C436" s="1309"/>
      <c r="D436" s="1309"/>
      <c r="E436" s="1314" t="s">
        <v>1028</v>
      </c>
      <c r="F436" s="1311" t="s">
        <v>773</v>
      </c>
      <c r="G436" s="1310">
        <f>H436+I436</f>
        <v>1500</v>
      </c>
      <c r="H436" s="1310">
        <f>[3]lusav!F76</f>
        <v>1500</v>
      </c>
      <c r="I436" s="1310"/>
    </row>
    <row r="437" spans="1:9" ht="26.25" customHeight="1">
      <c r="A437" s="1300"/>
      <c r="B437" s="1308"/>
      <c r="C437" s="1309"/>
      <c r="D437" s="1309"/>
      <c r="E437" s="1314" t="s">
        <v>1010</v>
      </c>
      <c r="F437" s="1311" t="s">
        <v>816</v>
      </c>
      <c r="G437" s="1310">
        <f>H437+I437</f>
        <v>10773.5</v>
      </c>
      <c r="H437" s="1310">
        <f>[3]lusav!F104</f>
        <v>10773.5</v>
      </c>
      <c r="I437" s="1310"/>
    </row>
    <row r="438" spans="1:9" ht="18" customHeight="1">
      <c r="A438" s="1300"/>
      <c r="B438" s="1308"/>
      <c r="C438" s="1309"/>
      <c r="D438" s="1309"/>
      <c r="E438" s="1311" t="s">
        <v>1029</v>
      </c>
      <c r="F438" s="1301">
        <v>5112</v>
      </c>
      <c r="G438" s="1310"/>
      <c r="H438" s="1310"/>
      <c r="I438" s="1310">
        <f>[3]lusav!F153</f>
        <v>0</v>
      </c>
    </row>
    <row r="439" spans="1:9" ht="15.75" customHeight="1">
      <c r="A439" s="1300"/>
      <c r="B439" s="1308"/>
      <c r="C439" s="1309"/>
      <c r="D439" s="1309"/>
      <c r="E439" s="1301" t="s">
        <v>1005</v>
      </c>
      <c r="F439" s="1301">
        <v>5113</v>
      </c>
      <c r="G439" s="1310">
        <f>I439+H439</f>
        <v>0</v>
      </c>
      <c r="H439" s="1310"/>
      <c r="I439" s="1310">
        <f>[3]lusav!F154</f>
        <v>0</v>
      </c>
    </row>
    <row r="440" spans="1:9" ht="15" hidden="1" customHeight="1">
      <c r="A440" s="1300">
        <v>2650</v>
      </c>
      <c r="B440" s="1293" t="s">
        <v>393</v>
      </c>
      <c r="C440" s="1294">
        <v>5</v>
      </c>
      <c r="D440" s="1294">
        <v>0</v>
      </c>
      <c r="E440" s="1303" t="s">
        <v>411</v>
      </c>
      <c r="F440" s="1303"/>
      <c r="G440" s="1302">
        <f>H440+I440</f>
        <v>0</v>
      </c>
      <c r="H440" s="1302"/>
      <c r="I440" s="1302">
        <f>I442</f>
        <v>0</v>
      </c>
    </row>
    <row r="441" spans="1:9" s="1306" customFormat="1" ht="15" hidden="1" customHeight="1">
      <c r="A441" s="1300"/>
      <c r="B441" s="1293"/>
      <c r="C441" s="1294"/>
      <c r="D441" s="1294"/>
      <c r="E441" s="1301" t="s">
        <v>194</v>
      </c>
      <c r="F441" s="1301"/>
      <c r="G441" s="1307"/>
      <c r="H441" s="1307"/>
      <c r="I441" s="1307"/>
    </row>
    <row r="442" spans="1:9" ht="15" hidden="1" customHeight="1">
      <c r="A442" s="1300">
        <v>2651</v>
      </c>
      <c r="B442" s="1308" t="s">
        <v>393</v>
      </c>
      <c r="C442" s="1309">
        <v>5</v>
      </c>
      <c r="D442" s="1309">
        <v>1</v>
      </c>
      <c r="E442" s="1301" t="s">
        <v>411</v>
      </c>
      <c r="F442" s="1301"/>
      <c r="G442" s="1302">
        <f>H442+I442</f>
        <v>0</v>
      </c>
      <c r="H442" s="1302"/>
      <c r="I442" s="1302">
        <f>I444+I445</f>
        <v>0</v>
      </c>
    </row>
    <row r="443" spans="1:9" ht="15" hidden="1" customHeight="1">
      <c r="A443" s="1300"/>
      <c r="B443" s="1308"/>
      <c r="C443" s="1309"/>
      <c r="D443" s="1309"/>
      <c r="E443" s="1301" t="s">
        <v>989</v>
      </c>
      <c r="F443" s="1301"/>
      <c r="G443" s="1302"/>
      <c r="H443" s="1302"/>
      <c r="I443" s="1302"/>
    </row>
    <row r="444" spans="1:9" ht="15" hidden="1" customHeight="1">
      <c r="A444" s="1300"/>
      <c r="B444" s="1308"/>
      <c r="C444" s="1309"/>
      <c r="D444" s="1309"/>
      <c r="E444" s="1301" t="s">
        <v>1005</v>
      </c>
      <c r="F444" s="1301">
        <v>5113</v>
      </c>
      <c r="G444" s="1302">
        <f>I444+H444</f>
        <v>0</v>
      </c>
      <c r="H444" s="1302"/>
      <c r="I444" s="1302"/>
    </row>
    <row r="445" spans="1:9" ht="15" hidden="1" customHeight="1">
      <c r="A445" s="1300"/>
      <c r="B445" s="1308"/>
      <c r="C445" s="1309"/>
      <c r="D445" s="1309"/>
      <c r="E445" s="1311" t="str">
        <f>'[3]bnak shin'!B161</f>
        <v>-Նախագծահետազոտական ծախսեր</v>
      </c>
      <c r="F445" s="1301">
        <v>5134</v>
      </c>
      <c r="G445" s="1302">
        <f>I445+H445</f>
        <v>0</v>
      </c>
      <c r="H445" s="1302"/>
      <c r="I445" s="1302"/>
    </row>
    <row r="446" spans="1:9" ht="15" hidden="1" customHeight="1">
      <c r="A446" s="1300">
        <v>2660</v>
      </c>
      <c r="B446" s="1293" t="s">
        <v>393</v>
      </c>
      <c r="C446" s="1294">
        <v>6</v>
      </c>
      <c r="D446" s="1294">
        <v>0</v>
      </c>
      <c r="E446" s="1303" t="s">
        <v>414</v>
      </c>
      <c r="F446" s="1303"/>
      <c r="G446" s="1302"/>
      <c r="H446" s="1302"/>
      <c r="I446" s="1302"/>
    </row>
    <row r="447" spans="1:9" s="1306" customFormat="1" ht="15" hidden="1" customHeight="1">
      <c r="A447" s="1300"/>
      <c r="B447" s="1293"/>
      <c r="C447" s="1294"/>
      <c r="D447" s="1294"/>
      <c r="E447" s="1301" t="s">
        <v>194</v>
      </c>
      <c r="F447" s="1301"/>
      <c r="G447" s="1307"/>
      <c r="H447" s="1307"/>
      <c r="I447" s="1307"/>
    </row>
    <row r="448" spans="1:9" ht="15" hidden="1" customHeight="1">
      <c r="A448" s="1300">
        <v>2661</v>
      </c>
      <c r="B448" s="1308" t="s">
        <v>393</v>
      </c>
      <c r="C448" s="1309">
        <v>6</v>
      </c>
      <c r="D448" s="1309">
        <v>1</v>
      </c>
      <c r="E448" s="1301" t="s">
        <v>414</v>
      </c>
      <c r="F448" s="1301"/>
      <c r="G448" s="1302"/>
      <c r="H448" s="1302"/>
      <c r="I448" s="1302"/>
    </row>
    <row r="449" spans="1:9" ht="15" hidden="1" customHeight="1">
      <c r="A449" s="1300"/>
      <c r="B449" s="1308"/>
      <c r="C449" s="1309"/>
      <c r="D449" s="1309"/>
      <c r="E449" s="1301" t="s">
        <v>989</v>
      </c>
      <c r="F449" s="1301"/>
      <c r="G449" s="1302"/>
      <c r="H449" s="1302"/>
      <c r="I449" s="1302"/>
    </row>
    <row r="450" spans="1:9" ht="15" hidden="1" customHeight="1">
      <c r="A450" s="1300"/>
      <c r="B450" s="1308"/>
      <c r="C450" s="1309"/>
      <c r="D450" s="1309"/>
      <c r="E450" s="1301" t="s">
        <v>1006</v>
      </c>
      <c r="F450" s="1301"/>
      <c r="G450" s="1302"/>
      <c r="H450" s="1302"/>
      <c r="I450" s="1302"/>
    </row>
    <row r="451" spans="1:9" ht="15" hidden="1" customHeight="1">
      <c r="A451" s="1300"/>
      <c r="B451" s="1308"/>
      <c r="C451" s="1309"/>
      <c r="D451" s="1309"/>
      <c r="E451" s="1301" t="s">
        <v>1006</v>
      </c>
      <c r="F451" s="1301"/>
      <c r="G451" s="1302"/>
      <c r="H451" s="1302"/>
      <c r="I451" s="1302"/>
    </row>
    <row r="452" spans="1:9" s="1298" customFormat="1" ht="15" hidden="1" customHeight="1">
      <c r="A452" s="1292">
        <v>2700</v>
      </c>
      <c r="B452" s="1293" t="s">
        <v>417</v>
      </c>
      <c r="C452" s="1294">
        <v>0</v>
      </c>
      <c r="D452" s="1294">
        <v>0</v>
      </c>
      <c r="E452" s="1295" t="s">
        <v>1030</v>
      </c>
      <c r="F452" s="1295"/>
      <c r="G452" s="1287">
        <f>H452+I452</f>
        <v>0</v>
      </c>
      <c r="H452" s="1287">
        <f>H454+H468+H486+H504+H510+H516</f>
        <v>0</v>
      </c>
      <c r="I452" s="1287">
        <f>I454+I468+I486+I504+I510+I516</f>
        <v>0</v>
      </c>
    </row>
    <row r="453" spans="1:9" ht="15" hidden="1" customHeight="1">
      <c r="A453" s="1300"/>
      <c r="B453" s="1293"/>
      <c r="C453" s="1294"/>
      <c r="D453" s="1294"/>
      <c r="E453" s="1301" t="s">
        <v>191</v>
      </c>
      <c r="F453" s="1301"/>
      <c r="G453" s="1302"/>
      <c r="H453" s="1302"/>
      <c r="I453" s="1302"/>
    </row>
    <row r="454" spans="1:9" ht="15" hidden="1" customHeight="1">
      <c r="A454" s="1300">
        <v>2710</v>
      </c>
      <c r="B454" s="1293" t="s">
        <v>417</v>
      </c>
      <c r="C454" s="1294">
        <v>1</v>
      </c>
      <c r="D454" s="1294">
        <v>0</v>
      </c>
      <c r="E454" s="1303" t="s">
        <v>421</v>
      </c>
      <c r="F454" s="1303"/>
      <c r="G454" s="1302"/>
      <c r="H454" s="1302"/>
      <c r="I454" s="1302"/>
    </row>
    <row r="455" spans="1:9" s="1306" customFormat="1" ht="15" hidden="1" customHeight="1">
      <c r="A455" s="1300"/>
      <c r="B455" s="1293"/>
      <c r="C455" s="1294"/>
      <c r="D455" s="1294"/>
      <c r="E455" s="1301" t="s">
        <v>194</v>
      </c>
      <c r="F455" s="1301"/>
      <c r="G455" s="1307"/>
      <c r="H455" s="1307"/>
      <c r="I455" s="1307"/>
    </row>
    <row r="456" spans="1:9" ht="15" hidden="1" customHeight="1">
      <c r="A456" s="1300">
        <v>2711</v>
      </c>
      <c r="B456" s="1308" t="s">
        <v>417</v>
      </c>
      <c r="C456" s="1309">
        <v>1</v>
      </c>
      <c r="D456" s="1309">
        <v>1</v>
      </c>
      <c r="E456" s="1301" t="s">
        <v>423</v>
      </c>
      <c r="F456" s="1301"/>
      <c r="G456" s="1302"/>
      <c r="H456" s="1302"/>
      <c r="I456" s="1302"/>
    </row>
    <row r="457" spans="1:9" ht="15" hidden="1" customHeight="1">
      <c r="A457" s="1300"/>
      <c r="B457" s="1308"/>
      <c r="C457" s="1309"/>
      <c r="D457" s="1309"/>
      <c r="E457" s="1301" t="s">
        <v>989</v>
      </c>
      <c r="F457" s="1301"/>
      <c r="G457" s="1302"/>
      <c r="H457" s="1302"/>
      <c r="I457" s="1302"/>
    </row>
    <row r="458" spans="1:9" ht="0.75" hidden="1" customHeight="1">
      <c r="A458" s="1300"/>
      <c r="B458" s="1308"/>
      <c r="C458" s="1309"/>
      <c r="D458" s="1309"/>
      <c r="E458" s="1301" t="s">
        <v>1006</v>
      </c>
      <c r="F458" s="1301"/>
      <c r="G458" s="1302"/>
      <c r="H458" s="1302"/>
      <c r="I458" s="1302"/>
    </row>
    <row r="459" spans="1:9" ht="15" hidden="1" customHeight="1">
      <c r="A459" s="1300"/>
      <c r="B459" s="1308"/>
      <c r="C459" s="1309"/>
      <c r="D459" s="1309"/>
      <c r="E459" s="1301" t="s">
        <v>1006</v>
      </c>
      <c r="F459" s="1301"/>
      <c r="G459" s="1302"/>
      <c r="H459" s="1302"/>
      <c r="I459" s="1302"/>
    </row>
    <row r="460" spans="1:9" ht="15" hidden="1" customHeight="1">
      <c r="A460" s="1300">
        <v>2712</v>
      </c>
      <c r="B460" s="1308" t="s">
        <v>417</v>
      </c>
      <c r="C460" s="1309">
        <v>1</v>
      </c>
      <c r="D460" s="1309">
        <v>2</v>
      </c>
      <c r="E460" s="1301" t="s">
        <v>424</v>
      </c>
      <c r="F460" s="1301"/>
      <c r="G460" s="1302"/>
      <c r="H460" s="1302"/>
      <c r="I460" s="1302"/>
    </row>
    <row r="461" spans="1:9" ht="15" hidden="1" customHeight="1">
      <c r="A461" s="1300"/>
      <c r="B461" s="1308"/>
      <c r="C461" s="1309"/>
      <c r="D461" s="1309"/>
      <c r="E461" s="1301" t="s">
        <v>989</v>
      </c>
      <c r="F461" s="1301"/>
      <c r="G461" s="1302"/>
      <c r="H461" s="1302"/>
      <c r="I461" s="1302"/>
    </row>
    <row r="462" spans="1:9" ht="15" hidden="1" customHeight="1">
      <c r="A462" s="1300"/>
      <c r="B462" s="1308"/>
      <c r="C462" s="1309"/>
      <c r="D462" s="1309"/>
      <c r="E462" s="1301" t="s">
        <v>1006</v>
      </c>
      <c r="F462" s="1301"/>
      <c r="G462" s="1302"/>
      <c r="H462" s="1302"/>
      <c r="I462" s="1302"/>
    </row>
    <row r="463" spans="1:9" ht="15" hidden="1" customHeight="1">
      <c r="A463" s="1300"/>
      <c r="B463" s="1308"/>
      <c r="C463" s="1309"/>
      <c r="D463" s="1309"/>
      <c r="E463" s="1301" t="s">
        <v>1006</v>
      </c>
      <c r="F463" s="1301"/>
      <c r="G463" s="1302"/>
      <c r="H463" s="1302"/>
      <c r="I463" s="1302"/>
    </row>
    <row r="464" spans="1:9" ht="15" hidden="1" customHeight="1">
      <c r="A464" s="1300">
        <v>2713</v>
      </c>
      <c r="B464" s="1308" t="s">
        <v>417</v>
      </c>
      <c r="C464" s="1309">
        <v>1</v>
      </c>
      <c r="D464" s="1309">
        <v>3</v>
      </c>
      <c r="E464" s="1301" t="s">
        <v>426</v>
      </c>
      <c r="F464" s="1301"/>
      <c r="G464" s="1302"/>
      <c r="H464" s="1302"/>
      <c r="I464" s="1302"/>
    </row>
    <row r="465" spans="1:9" ht="15" hidden="1" customHeight="1">
      <c r="A465" s="1300"/>
      <c r="B465" s="1308"/>
      <c r="C465" s="1309"/>
      <c r="D465" s="1309"/>
      <c r="E465" s="1301" t="s">
        <v>989</v>
      </c>
      <c r="F465" s="1301"/>
      <c r="G465" s="1302"/>
      <c r="H465" s="1302"/>
      <c r="I465" s="1302"/>
    </row>
    <row r="466" spans="1:9" ht="15" hidden="1" customHeight="1">
      <c r="A466" s="1300"/>
      <c r="B466" s="1308"/>
      <c r="C466" s="1309"/>
      <c r="D466" s="1309"/>
      <c r="E466" s="1301" t="s">
        <v>1006</v>
      </c>
      <c r="F466" s="1301"/>
      <c r="G466" s="1302"/>
      <c r="H466" s="1302"/>
      <c r="I466" s="1302"/>
    </row>
    <row r="467" spans="1:9" ht="15" hidden="1" customHeight="1">
      <c r="A467" s="1300"/>
      <c r="B467" s="1308"/>
      <c r="C467" s="1309"/>
      <c r="D467" s="1309"/>
      <c r="E467" s="1301" t="s">
        <v>1006</v>
      </c>
      <c r="F467" s="1301"/>
      <c r="G467" s="1302"/>
      <c r="H467" s="1302"/>
      <c r="I467" s="1302"/>
    </row>
    <row r="468" spans="1:9" ht="15" hidden="1" customHeight="1">
      <c r="A468" s="1300">
        <v>2720</v>
      </c>
      <c r="B468" s="1293" t="s">
        <v>417</v>
      </c>
      <c r="C468" s="1294">
        <v>2</v>
      </c>
      <c r="D468" s="1294">
        <v>0</v>
      </c>
      <c r="E468" s="1303" t="s">
        <v>428</v>
      </c>
      <c r="F468" s="1303"/>
      <c r="G468" s="1302"/>
      <c r="H468" s="1302"/>
      <c r="I468" s="1302"/>
    </row>
    <row r="469" spans="1:9" s="1306" customFormat="1" ht="15" hidden="1" customHeight="1">
      <c r="A469" s="1300"/>
      <c r="B469" s="1293"/>
      <c r="C469" s="1294"/>
      <c r="D469" s="1294"/>
      <c r="E469" s="1301" t="s">
        <v>194</v>
      </c>
      <c r="F469" s="1301"/>
      <c r="G469" s="1307"/>
      <c r="H469" s="1307"/>
      <c r="I469" s="1307"/>
    </row>
    <row r="470" spans="1:9" ht="15" hidden="1" customHeight="1">
      <c r="A470" s="1300">
        <v>2721</v>
      </c>
      <c r="B470" s="1308" t="s">
        <v>417</v>
      </c>
      <c r="C470" s="1309">
        <v>2</v>
      </c>
      <c r="D470" s="1309">
        <v>1</v>
      </c>
      <c r="E470" s="1301" t="s">
        <v>431</v>
      </c>
      <c r="F470" s="1301"/>
      <c r="G470" s="1302"/>
      <c r="H470" s="1302"/>
      <c r="I470" s="1302"/>
    </row>
    <row r="471" spans="1:9" ht="15" hidden="1" customHeight="1">
      <c r="A471" s="1300"/>
      <c r="B471" s="1308"/>
      <c r="C471" s="1309"/>
      <c r="D471" s="1309"/>
      <c r="E471" s="1301" t="s">
        <v>989</v>
      </c>
      <c r="F471" s="1301"/>
      <c r="G471" s="1302"/>
      <c r="H471" s="1302"/>
      <c r="I471" s="1302"/>
    </row>
    <row r="472" spans="1:9" ht="15" hidden="1" customHeight="1">
      <c r="A472" s="1300"/>
      <c r="B472" s="1308"/>
      <c r="C472" s="1309"/>
      <c r="D472" s="1309"/>
      <c r="E472" s="1301" t="s">
        <v>1006</v>
      </c>
      <c r="F472" s="1301"/>
      <c r="G472" s="1302"/>
      <c r="H472" s="1302"/>
      <c r="I472" s="1302"/>
    </row>
    <row r="473" spans="1:9" ht="15" hidden="1" customHeight="1">
      <c r="A473" s="1300"/>
      <c r="B473" s="1308"/>
      <c r="C473" s="1309"/>
      <c r="D473" s="1309"/>
      <c r="E473" s="1301" t="s">
        <v>1006</v>
      </c>
      <c r="F473" s="1301"/>
      <c r="G473" s="1302"/>
      <c r="H473" s="1302"/>
      <c r="I473" s="1302"/>
    </row>
    <row r="474" spans="1:9" ht="15" hidden="1" customHeight="1">
      <c r="A474" s="1300">
        <v>2722</v>
      </c>
      <c r="B474" s="1308" t="s">
        <v>417</v>
      </c>
      <c r="C474" s="1309">
        <v>2</v>
      </c>
      <c r="D474" s="1309">
        <v>2</v>
      </c>
      <c r="E474" s="1301" t="s">
        <v>432</v>
      </c>
      <c r="F474" s="1301"/>
      <c r="G474" s="1302"/>
      <c r="H474" s="1302"/>
      <c r="I474" s="1302"/>
    </row>
    <row r="475" spans="1:9" ht="15" hidden="1" customHeight="1">
      <c r="A475" s="1300"/>
      <c r="B475" s="1308"/>
      <c r="C475" s="1309"/>
      <c r="D475" s="1309"/>
      <c r="E475" s="1301" t="s">
        <v>989</v>
      </c>
      <c r="F475" s="1301"/>
      <c r="G475" s="1302"/>
      <c r="H475" s="1302"/>
      <c r="I475" s="1302"/>
    </row>
    <row r="476" spans="1:9" ht="15" hidden="1" customHeight="1">
      <c r="A476" s="1300"/>
      <c r="B476" s="1308"/>
      <c r="C476" s="1309"/>
      <c r="D476" s="1309"/>
      <c r="E476" s="1301" t="s">
        <v>1006</v>
      </c>
      <c r="F476" s="1301"/>
      <c r="G476" s="1302"/>
      <c r="H476" s="1302"/>
      <c r="I476" s="1302"/>
    </row>
    <row r="477" spans="1:9" ht="15" hidden="1" customHeight="1">
      <c r="A477" s="1300"/>
      <c r="B477" s="1308"/>
      <c r="C477" s="1309"/>
      <c r="D477" s="1309"/>
      <c r="E477" s="1301" t="s">
        <v>1006</v>
      </c>
      <c r="F477" s="1301"/>
      <c r="G477" s="1302"/>
      <c r="H477" s="1302"/>
      <c r="I477" s="1302"/>
    </row>
    <row r="478" spans="1:9" ht="15" hidden="1" customHeight="1">
      <c r="A478" s="1300">
        <v>2723</v>
      </c>
      <c r="B478" s="1308" t="s">
        <v>417</v>
      </c>
      <c r="C478" s="1309">
        <v>2</v>
      </c>
      <c r="D478" s="1309">
        <v>3</v>
      </c>
      <c r="E478" s="1301" t="s">
        <v>434</v>
      </c>
      <c r="F478" s="1301"/>
      <c r="G478" s="1302"/>
      <c r="H478" s="1302"/>
      <c r="I478" s="1302"/>
    </row>
    <row r="479" spans="1:9" ht="15" hidden="1" customHeight="1">
      <c r="A479" s="1300"/>
      <c r="B479" s="1308"/>
      <c r="C479" s="1309"/>
      <c r="D479" s="1309"/>
      <c r="E479" s="1301" t="s">
        <v>989</v>
      </c>
      <c r="F479" s="1301"/>
      <c r="G479" s="1302"/>
      <c r="H479" s="1302"/>
      <c r="I479" s="1302"/>
    </row>
    <row r="480" spans="1:9" ht="15" hidden="1" customHeight="1">
      <c r="A480" s="1300"/>
      <c r="B480" s="1308"/>
      <c r="C480" s="1309"/>
      <c r="D480" s="1309"/>
      <c r="E480" s="1301" t="s">
        <v>1006</v>
      </c>
      <c r="F480" s="1301"/>
      <c r="G480" s="1302"/>
      <c r="H480" s="1302"/>
      <c r="I480" s="1302"/>
    </row>
    <row r="481" spans="1:9" ht="15" hidden="1" customHeight="1">
      <c r="A481" s="1300"/>
      <c r="B481" s="1308"/>
      <c r="C481" s="1309"/>
      <c r="D481" s="1309"/>
      <c r="E481" s="1301" t="s">
        <v>1006</v>
      </c>
      <c r="F481" s="1301"/>
      <c r="G481" s="1302"/>
      <c r="H481" s="1302"/>
      <c r="I481" s="1302"/>
    </row>
    <row r="482" spans="1:9" ht="15" hidden="1" customHeight="1">
      <c r="A482" s="1300">
        <v>2724</v>
      </c>
      <c r="B482" s="1308" t="s">
        <v>417</v>
      </c>
      <c r="C482" s="1309">
        <v>2</v>
      </c>
      <c r="D482" s="1309">
        <v>4</v>
      </c>
      <c r="E482" s="1301" t="s">
        <v>436</v>
      </c>
      <c r="F482" s="1301"/>
      <c r="G482" s="1302"/>
      <c r="H482" s="1302"/>
      <c r="I482" s="1302"/>
    </row>
    <row r="483" spans="1:9" ht="15" hidden="1" customHeight="1">
      <c r="A483" s="1300"/>
      <c r="B483" s="1308"/>
      <c r="C483" s="1309"/>
      <c r="D483" s="1309"/>
      <c r="E483" s="1301" t="s">
        <v>989</v>
      </c>
      <c r="F483" s="1301"/>
      <c r="G483" s="1302"/>
      <c r="H483" s="1302"/>
      <c r="I483" s="1302"/>
    </row>
    <row r="484" spans="1:9" ht="15" hidden="1" customHeight="1">
      <c r="A484" s="1300"/>
      <c r="B484" s="1308"/>
      <c r="C484" s="1309"/>
      <c r="D484" s="1309"/>
      <c r="E484" s="1301" t="s">
        <v>1006</v>
      </c>
      <c r="F484" s="1301"/>
      <c r="G484" s="1302"/>
      <c r="H484" s="1302"/>
      <c r="I484" s="1302"/>
    </row>
    <row r="485" spans="1:9" ht="15" hidden="1" customHeight="1">
      <c r="A485" s="1300"/>
      <c r="B485" s="1308"/>
      <c r="C485" s="1309"/>
      <c r="D485" s="1309"/>
      <c r="E485" s="1301" t="s">
        <v>1006</v>
      </c>
      <c r="F485" s="1301"/>
      <c r="G485" s="1302"/>
      <c r="H485" s="1302"/>
      <c r="I485" s="1302"/>
    </row>
    <row r="486" spans="1:9" ht="15" hidden="1" customHeight="1">
      <c r="A486" s="1300">
        <v>2730</v>
      </c>
      <c r="B486" s="1293" t="s">
        <v>417</v>
      </c>
      <c r="C486" s="1294">
        <v>3</v>
      </c>
      <c r="D486" s="1294">
        <v>0</v>
      </c>
      <c r="E486" s="1303" t="s">
        <v>438</v>
      </c>
      <c r="F486" s="1303"/>
      <c r="G486" s="1302"/>
      <c r="H486" s="1302"/>
      <c r="I486" s="1302"/>
    </row>
    <row r="487" spans="1:9" s="1306" customFormat="1" ht="15" hidden="1" customHeight="1">
      <c r="A487" s="1300"/>
      <c r="B487" s="1293"/>
      <c r="C487" s="1294"/>
      <c r="D487" s="1294"/>
      <c r="E487" s="1301" t="s">
        <v>194</v>
      </c>
      <c r="F487" s="1301"/>
      <c r="G487" s="1307"/>
      <c r="H487" s="1307"/>
      <c r="I487" s="1307"/>
    </row>
    <row r="488" spans="1:9" ht="15" hidden="1" customHeight="1">
      <c r="A488" s="1300">
        <v>2731</v>
      </c>
      <c r="B488" s="1308" t="s">
        <v>417</v>
      </c>
      <c r="C488" s="1309">
        <v>3</v>
      </c>
      <c r="D488" s="1309">
        <v>1</v>
      </c>
      <c r="E488" s="1301" t="s">
        <v>441</v>
      </c>
      <c r="F488" s="1301"/>
      <c r="G488" s="1302"/>
      <c r="H488" s="1302"/>
      <c r="I488" s="1302"/>
    </row>
    <row r="489" spans="1:9" ht="15" hidden="1" customHeight="1">
      <c r="A489" s="1300"/>
      <c r="B489" s="1308"/>
      <c r="C489" s="1309"/>
      <c r="D489" s="1309"/>
      <c r="E489" s="1301" t="s">
        <v>989</v>
      </c>
      <c r="F489" s="1301"/>
      <c r="G489" s="1302"/>
      <c r="H489" s="1302"/>
      <c r="I489" s="1302"/>
    </row>
    <row r="490" spans="1:9" ht="15" hidden="1" customHeight="1">
      <c r="A490" s="1300"/>
      <c r="B490" s="1308"/>
      <c r="C490" s="1309"/>
      <c r="D490" s="1309"/>
      <c r="E490" s="1301" t="s">
        <v>1006</v>
      </c>
      <c r="F490" s="1301"/>
      <c r="G490" s="1302"/>
      <c r="H490" s="1302"/>
      <c r="I490" s="1302"/>
    </row>
    <row r="491" spans="1:9" ht="15" hidden="1" customHeight="1">
      <c r="A491" s="1300"/>
      <c r="B491" s="1308"/>
      <c r="C491" s="1309"/>
      <c r="D491" s="1309"/>
      <c r="E491" s="1301" t="s">
        <v>1006</v>
      </c>
      <c r="F491" s="1301"/>
      <c r="G491" s="1302"/>
      <c r="H491" s="1302"/>
      <c r="I491" s="1302"/>
    </row>
    <row r="492" spans="1:9" ht="15" hidden="1" customHeight="1">
      <c r="A492" s="1300">
        <v>2732</v>
      </c>
      <c r="B492" s="1308" t="s">
        <v>417</v>
      </c>
      <c r="C492" s="1309">
        <v>3</v>
      </c>
      <c r="D492" s="1309">
        <v>2</v>
      </c>
      <c r="E492" s="1301" t="s">
        <v>442</v>
      </c>
      <c r="F492" s="1301"/>
      <c r="G492" s="1302"/>
      <c r="H492" s="1302"/>
      <c r="I492" s="1302"/>
    </row>
    <row r="493" spans="1:9" ht="15" hidden="1" customHeight="1">
      <c r="A493" s="1300"/>
      <c r="B493" s="1308"/>
      <c r="C493" s="1309"/>
      <c r="D493" s="1309"/>
      <c r="E493" s="1301" t="s">
        <v>989</v>
      </c>
      <c r="F493" s="1301"/>
      <c r="G493" s="1302"/>
      <c r="H493" s="1302"/>
      <c r="I493" s="1302"/>
    </row>
    <row r="494" spans="1:9" ht="15" hidden="1" customHeight="1">
      <c r="A494" s="1300"/>
      <c r="B494" s="1308"/>
      <c r="C494" s="1309"/>
      <c r="D494" s="1309"/>
      <c r="E494" s="1301" t="s">
        <v>1006</v>
      </c>
      <c r="F494" s="1301"/>
      <c r="G494" s="1302"/>
      <c r="H494" s="1302"/>
      <c r="I494" s="1302"/>
    </row>
    <row r="495" spans="1:9" ht="15" hidden="1" customHeight="1">
      <c r="A495" s="1300"/>
      <c r="B495" s="1308"/>
      <c r="C495" s="1309"/>
      <c r="D495" s="1309"/>
      <c r="E495" s="1301" t="s">
        <v>1006</v>
      </c>
      <c r="F495" s="1301"/>
      <c r="G495" s="1302"/>
      <c r="H495" s="1302"/>
      <c r="I495" s="1302"/>
    </row>
    <row r="496" spans="1:9" ht="15" hidden="1" customHeight="1">
      <c r="A496" s="1300">
        <v>2733</v>
      </c>
      <c r="B496" s="1308" t="s">
        <v>417</v>
      </c>
      <c r="C496" s="1309">
        <v>3</v>
      </c>
      <c r="D496" s="1309">
        <v>3</v>
      </c>
      <c r="E496" s="1301" t="s">
        <v>444</v>
      </c>
      <c r="F496" s="1301"/>
      <c r="G496" s="1302"/>
      <c r="H496" s="1302"/>
      <c r="I496" s="1302"/>
    </row>
    <row r="497" spans="1:9" ht="15" hidden="1" customHeight="1">
      <c r="A497" s="1300"/>
      <c r="B497" s="1308"/>
      <c r="C497" s="1309"/>
      <c r="D497" s="1309"/>
      <c r="E497" s="1301" t="s">
        <v>989</v>
      </c>
      <c r="F497" s="1301"/>
      <c r="G497" s="1302"/>
      <c r="H497" s="1302"/>
      <c r="I497" s="1302"/>
    </row>
    <row r="498" spans="1:9" ht="15" hidden="1" customHeight="1">
      <c r="A498" s="1300"/>
      <c r="B498" s="1308"/>
      <c r="C498" s="1309"/>
      <c r="D498" s="1309"/>
      <c r="E498" s="1301" t="s">
        <v>1006</v>
      </c>
      <c r="F498" s="1301"/>
      <c r="G498" s="1302"/>
      <c r="H498" s="1302"/>
      <c r="I498" s="1302"/>
    </row>
    <row r="499" spans="1:9" ht="15" hidden="1" customHeight="1">
      <c r="A499" s="1300"/>
      <c r="B499" s="1308"/>
      <c r="C499" s="1309"/>
      <c r="D499" s="1309"/>
      <c r="E499" s="1301" t="s">
        <v>1006</v>
      </c>
      <c r="F499" s="1301"/>
      <c r="G499" s="1302"/>
      <c r="H499" s="1302"/>
      <c r="I499" s="1302"/>
    </row>
    <row r="500" spans="1:9" ht="15" hidden="1" customHeight="1">
      <c r="A500" s="1300">
        <v>2734</v>
      </c>
      <c r="B500" s="1308" t="s">
        <v>417</v>
      </c>
      <c r="C500" s="1309">
        <v>3</v>
      </c>
      <c r="D500" s="1309">
        <v>4</v>
      </c>
      <c r="E500" s="1301" t="s">
        <v>446</v>
      </c>
      <c r="F500" s="1301"/>
      <c r="G500" s="1302"/>
      <c r="H500" s="1302"/>
      <c r="I500" s="1302"/>
    </row>
    <row r="501" spans="1:9" ht="15" hidden="1" customHeight="1">
      <c r="A501" s="1300"/>
      <c r="B501" s="1308"/>
      <c r="C501" s="1309"/>
      <c r="D501" s="1309"/>
      <c r="E501" s="1301" t="s">
        <v>989</v>
      </c>
      <c r="F501" s="1301"/>
      <c r="G501" s="1302"/>
      <c r="H501" s="1302"/>
      <c r="I501" s="1302"/>
    </row>
    <row r="502" spans="1:9" ht="15" hidden="1" customHeight="1">
      <c r="A502" s="1300"/>
      <c r="B502" s="1308"/>
      <c r="C502" s="1309"/>
      <c r="D502" s="1309"/>
      <c r="E502" s="1301" t="s">
        <v>1006</v>
      </c>
      <c r="F502" s="1301"/>
      <c r="G502" s="1302"/>
      <c r="H502" s="1302"/>
      <c r="I502" s="1302"/>
    </row>
    <row r="503" spans="1:9" ht="15" hidden="1" customHeight="1">
      <c r="A503" s="1300"/>
      <c r="B503" s="1308"/>
      <c r="C503" s="1309"/>
      <c r="D503" s="1309"/>
      <c r="E503" s="1301" t="s">
        <v>1006</v>
      </c>
      <c r="F503" s="1301"/>
      <c r="G503" s="1302"/>
      <c r="H503" s="1302"/>
      <c r="I503" s="1302"/>
    </row>
    <row r="504" spans="1:9" ht="15" hidden="1" customHeight="1">
      <c r="A504" s="1300">
        <v>2740</v>
      </c>
      <c r="B504" s="1293" t="s">
        <v>417</v>
      </c>
      <c r="C504" s="1294">
        <v>4</v>
      </c>
      <c r="D504" s="1294">
        <v>0</v>
      </c>
      <c r="E504" s="1303" t="s">
        <v>448</v>
      </c>
      <c r="F504" s="1303"/>
      <c r="G504" s="1302"/>
      <c r="H504" s="1302"/>
      <c r="I504" s="1302"/>
    </row>
    <row r="505" spans="1:9" s="1306" customFormat="1" ht="15" hidden="1" customHeight="1">
      <c r="A505" s="1300"/>
      <c r="B505" s="1293"/>
      <c r="C505" s="1294"/>
      <c r="D505" s="1294"/>
      <c r="E505" s="1301" t="s">
        <v>194</v>
      </c>
      <c r="F505" s="1301"/>
      <c r="G505" s="1307"/>
      <c r="H505" s="1307"/>
      <c r="I505" s="1307"/>
    </row>
    <row r="506" spans="1:9" ht="15" hidden="1" customHeight="1">
      <c r="A506" s="1300">
        <v>2741</v>
      </c>
      <c r="B506" s="1308" t="s">
        <v>417</v>
      </c>
      <c r="C506" s="1309">
        <v>4</v>
      </c>
      <c r="D506" s="1309">
        <v>1</v>
      </c>
      <c r="E506" s="1301" t="s">
        <v>448</v>
      </c>
      <c r="F506" s="1301"/>
      <c r="G506" s="1302"/>
      <c r="H506" s="1302"/>
      <c r="I506" s="1302"/>
    </row>
    <row r="507" spans="1:9" ht="15" hidden="1" customHeight="1">
      <c r="A507" s="1300"/>
      <c r="B507" s="1308"/>
      <c r="C507" s="1309"/>
      <c r="D507" s="1309"/>
      <c r="E507" s="1301" t="s">
        <v>989</v>
      </c>
      <c r="F507" s="1301"/>
      <c r="G507" s="1302"/>
      <c r="H507" s="1302"/>
      <c r="I507" s="1302"/>
    </row>
    <row r="508" spans="1:9" ht="15" hidden="1" customHeight="1">
      <c r="A508" s="1300"/>
      <c r="B508" s="1308"/>
      <c r="C508" s="1309"/>
      <c r="D508" s="1309"/>
      <c r="E508" s="1301" t="s">
        <v>1006</v>
      </c>
      <c r="F508" s="1301"/>
      <c r="G508" s="1302"/>
      <c r="H508" s="1302"/>
      <c r="I508" s="1302"/>
    </row>
    <row r="509" spans="1:9" ht="15" hidden="1" customHeight="1">
      <c r="A509" s="1300"/>
      <c r="B509" s="1308"/>
      <c r="C509" s="1309"/>
      <c r="D509" s="1309"/>
      <c r="E509" s="1301" t="s">
        <v>1006</v>
      </c>
      <c r="F509" s="1301"/>
      <c r="G509" s="1302"/>
      <c r="H509" s="1302"/>
      <c r="I509" s="1302"/>
    </row>
    <row r="510" spans="1:9" ht="15" hidden="1" customHeight="1">
      <c r="A510" s="1300">
        <v>2750</v>
      </c>
      <c r="B510" s="1293" t="s">
        <v>417</v>
      </c>
      <c r="C510" s="1294">
        <v>5</v>
      </c>
      <c r="D510" s="1294">
        <v>0</v>
      </c>
      <c r="E510" s="1303" t="s">
        <v>451</v>
      </c>
      <c r="F510" s="1303"/>
      <c r="G510" s="1302"/>
      <c r="H510" s="1302"/>
      <c r="I510" s="1302"/>
    </row>
    <row r="511" spans="1:9" s="1306" customFormat="1" ht="15" hidden="1" customHeight="1">
      <c r="A511" s="1300"/>
      <c r="B511" s="1293"/>
      <c r="C511" s="1294"/>
      <c r="D511" s="1294"/>
      <c r="E511" s="1301" t="s">
        <v>194</v>
      </c>
      <c r="F511" s="1301"/>
      <c r="G511" s="1307"/>
      <c r="H511" s="1307"/>
      <c r="I511" s="1307"/>
    </row>
    <row r="512" spans="1:9" ht="15" hidden="1" customHeight="1">
      <c r="A512" s="1300">
        <v>2751</v>
      </c>
      <c r="B512" s="1308" t="s">
        <v>417</v>
      </c>
      <c r="C512" s="1309">
        <v>5</v>
      </c>
      <c r="D512" s="1309">
        <v>1</v>
      </c>
      <c r="E512" s="1301" t="s">
        <v>451</v>
      </c>
      <c r="F512" s="1301"/>
      <c r="G512" s="1302"/>
      <c r="H512" s="1302"/>
      <c r="I512" s="1302"/>
    </row>
    <row r="513" spans="1:9" ht="15" hidden="1" customHeight="1">
      <c r="A513" s="1300"/>
      <c r="B513" s="1308"/>
      <c r="C513" s="1309"/>
      <c r="D513" s="1309"/>
      <c r="E513" s="1301" t="s">
        <v>989</v>
      </c>
      <c r="F513" s="1301"/>
      <c r="G513" s="1302"/>
      <c r="H513" s="1302"/>
      <c r="I513" s="1302"/>
    </row>
    <row r="514" spans="1:9" ht="15" hidden="1" customHeight="1">
      <c r="A514" s="1300"/>
      <c r="B514" s="1308"/>
      <c r="C514" s="1309"/>
      <c r="D514" s="1309"/>
      <c r="E514" s="1301" t="s">
        <v>1006</v>
      </c>
      <c r="F514" s="1301"/>
      <c r="G514" s="1302"/>
      <c r="H514" s="1302"/>
      <c r="I514" s="1302"/>
    </row>
    <row r="515" spans="1:9" ht="15" hidden="1" customHeight="1">
      <c r="A515" s="1300"/>
      <c r="B515" s="1308"/>
      <c r="C515" s="1309"/>
      <c r="D515" s="1309"/>
      <c r="E515" s="1301" t="s">
        <v>1006</v>
      </c>
      <c r="F515" s="1301"/>
      <c r="G515" s="1302"/>
      <c r="H515" s="1302"/>
      <c r="I515" s="1302"/>
    </row>
    <row r="516" spans="1:9" ht="15" hidden="1" customHeight="1">
      <c r="A516" s="1300">
        <v>2760</v>
      </c>
      <c r="B516" s="1293" t="s">
        <v>417</v>
      </c>
      <c r="C516" s="1294">
        <v>6</v>
      </c>
      <c r="D516" s="1294">
        <v>0</v>
      </c>
      <c r="E516" s="1303" t="s">
        <v>454</v>
      </c>
      <c r="F516" s="1303"/>
      <c r="G516" s="1302"/>
      <c r="H516" s="1302"/>
      <c r="I516" s="1302"/>
    </row>
    <row r="517" spans="1:9" s="1306" customFormat="1" ht="15" hidden="1" customHeight="1">
      <c r="A517" s="1300"/>
      <c r="B517" s="1293"/>
      <c r="C517" s="1294"/>
      <c r="D517" s="1294"/>
      <c r="E517" s="1301" t="s">
        <v>194</v>
      </c>
      <c r="F517" s="1301"/>
      <c r="G517" s="1307"/>
      <c r="H517" s="1307"/>
      <c r="I517" s="1307"/>
    </row>
    <row r="518" spans="1:9" ht="15" hidden="1" customHeight="1">
      <c r="A518" s="1300">
        <v>2761</v>
      </c>
      <c r="B518" s="1308" t="s">
        <v>417</v>
      </c>
      <c r="C518" s="1309">
        <v>6</v>
      </c>
      <c r="D518" s="1309">
        <v>1</v>
      </c>
      <c r="E518" s="1301" t="s">
        <v>456</v>
      </c>
      <c r="F518" s="1301"/>
      <c r="G518" s="1302"/>
      <c r="H518" s="1302"/>
      <c r="I518" s="1302"/>
    </row>
    <row r="519" spans="1:9" ht="15" hidden="1" customHeight="1">
      <c r="A519" s="1300"/>
      <c r="B519" s="1308"/>
      <c r="C519" s="1309"/>
      <c r="D519" s="1309"/>
      <c r="E519" s="1301" t="s">
        <v>989</v>
      </c>
      <c r="F519" s="1301"/>
      <c r="G519" s="1302"/>
      <c r="H519" s="1302"/>
      <c r="I519" s="1302"/>
    </row>
    <row r="520" spans="1:9" ht="15" hidden="1" customHeight="1">
      <c r="A520" s="1300"/>
      <c r="B520" s="1308"/>
      <c r="C520" s="1309"/>
      <c r="D520" s="1309"/>
      <c r="E520" s="1301" t="s">
        <v>1006</v>
      </c>
      <c r="F520" s="1301"/>
      <c r="G520" s="1302"/>
      <c r="H520" s="1302"/>
      <c r="I520" s="1302"/>
    </row>
    <row r="521" spans="1:9" ht="15" hidden="1" customHeight="1">
      <c r="A521" s="1300"/>
      <c r="B521" s="1308"/>
      <c r="C521" s="1309"/>
      <c r="D521" s="1309"/>
      <c r="E521" s="1301" t="s">
        <v>1006</v>
      </c>
      <c r="F521" s="1301"/>
      <c r="G521" s="1302"/>
      <c r="H521" s="1302"/>
      <c r="I521" s="1302"/>
    </row>
    <row r="522" spans="1:9" ht="15" hidden="1" customHeight="1">
      <c r="A522" s="1300">
        <v>2762</v>
      </c>
      <c r="B522" s="1308" t="s">
        <v>417</v>
      </c>
      <c r="C522" s="1309">
        <v>6</v>
      </c>
      <c r="D522" s="1309">
        <v>2</v>
      </c>
      <c r="E522" s="1301" t="s">
        <v>454</v>
      </c>
      <c r="F522" s="1301"/>
      <c r="G522" s="1302"/>
      <c r="H522" s="1302"/>
      <c r="I522" s="1302"/>
    </row>
    <row r="523" spans="1:9" ht="15" hidden="1" customHeight="1">
      <c r="A523" s="1300"/>
      <c r="B523" s="1308"/>
      <c r="C523" s="1309"/>
      <c r="D523" s="1309"/>
      <c r="E523" s="1301" t="s">
        <v>989</v>
      </c>
      <c r="F523" s="1301"/>
      <c r="G523" s="1302"/>
      <c r="H523" s="1302"/>
      <c r="I523" s="1302"/>
    </row>
    <row r="524" spans="1:9" ht="15" hidden="1" customHeight="1">
      <c r="A524" s="1300"/>
      <c r="B524" s="1308"/>
      <c r="C524" s="1309"/>
      <c r="D524" s="1309"/>
      <c r="E524" s="1301" t="s">
        <v>1006</v>
      </c>
      <c r="F524" s="1301"/>
      <c r="G524" s="1302"/>
      <c r="H524" s="1302"/>
      <c r="I524" s="1302"/>
    </row>
    <row r="525" spans="1:9" ht="15" hidden="1" customHeight="1">
      <c r="A525" s="1300"/>
      <c r="B525" s="1308"/>
      <c r="C525" s="1309"/>
      <c r="D525" s="1309"/>
      <c r="E525" s="1301" t="s">
        <v>1006</v>
      </c>
      <c r="F525" s="1301"/>
      <c r="G525" s="1302"/>
      <c r="H525" s="1302"/>
      <c r="I525" s="1302"/>
    </row>
    <row r="526" spans="1:9" ht="15" hidden="1" customHeight="1">
      <c r="A526" s="1300"/>
      <c r="B526" s="1308"/>
      <c r="C526" s="1309"/>
      <c r="D526" s="1309"/>
      <c r="E526" s="1314" t="s">
        <v>1007</v>
      </c>
      <c r="F526" s="1301">
        <v>5134</v>
      </c>
      <c r="G526" s="1302"/>
      <c r="H526" s="1302"/>
      <c r="I526" s="1302">
        <f>[3]lusav!F161</f>
        <v>0</v>
      </c>
    </row>
    <row r="527" spans="1:9" s="1298" customFormat="1" ht="15" customHeight="1">
      <c r="A527" s="1292">
        <v>2800</v>
      </c>
      <c r="B527" s="1293" t="s">
        <v>457</v>
      </c>
      <c r="C527" s="1294">
        <v>0</v>
      </c>
      <c r="D527" s="1294">
        <v>0</v>
      </c>
      <c r="E527" s="1295" t="s">
        <v>1031</v>
      </c>
      <c r="F527" s="1295"/>
      <c r="G527" s="1287">
        <f>H527+I527</f>
        <v>440897.02899999998</v>
      </c>
      <c r="H527" s="1287">
        <f>H529+H545+H592+H605+H621+H627</f>
        <v>67208.399999999994</v>
      </c>
      <c r="I527" s="1296">
        <f>I529+I545+I592+I605+I621+I627</f>
        <v>373688.62899999996</v>
      </c>
    </row>
    <row r="528" spans="1:9" ht="15" customHeight="1">
      <c r="A528" s="1300"/>
      <c r="B528" s="1293"/>
      <c r="C528" s="1294"/>
      <c r="D528" s="1294"/>
      <c r="E528" s="1301" t="s">
        <v>191</v>
      </c>
      <c r="F528" s="1301"/>
      <c r="G528" s="1302"/>
      <c r="H528" s="1302"/>
      <c r="I528" s="1310"/>
    </row>
    <row r="529" spans="1:11" ht="13.5" customHeight="1">
      <c r="A529" s="1300">
        <v>2810</v>
      </c>
      <c r="B529" s="1308" t="s">
        <v>457</v>
      </c>
      <c r="C529" s="1309">
        <v>1</v>
      </c>
      <c r="D529" s="1309">
        <v>0</v>
      </c>
      <c r="E529" s="1303" t="s">
        <v>461</v>
      </c>
      <c r="F529" s="1303"/>
      <c r="G529" s="1310">
        <f>H529+I529</f>
        <v>188804.40299999999</v>
      </c>
      <c r="H529" s="1310">
        <f>H531</f>
        <v>8500</v>
      </c>
      <c r="I529" s="1310">
        <f>I531</f>
        <v>180304.40299999999</v>
      </c>
    </row>
    <row r="530" spans="1:11" s="1306" customFormat="1" ht="13.5" customHeight="1">
      <c r="A530" s="1300"/>
      <c r="B530" s="1293"/>
      <c r="C530" s="1294"/>
      <c r="D530" s="1294"/>
      <c r="E530" s="1301" t="s">
        <v>194</v>
      </c>
      <c r="F530" s="1301"/>
      <c r="G530" s="1304"/>
      <c r="H530" s="1304"/>
      <c r="I530" s="1304"/>
    </row>
    <row r="531" spans="1:11" ht="13.5" customHeight="1">
      <c r="A531" s="1300">
        <v>2811</v>
      </c>
      <c r="B531" s="1308" t="s">
        <v>457</v>
      </c>
      <c r="C531" s="1309">
        <v>1</v>
      </c>
      <c r="D531" s="1309">
        <v>1</v>
      </c>
      <c r="E531" s="1301" t="s">
        <v>461</v>
      </c>
      <c r="F531" s="1301"/>
      <c r="G531" s="1310">
        <f>H531+I531</f>
        <v>188804.40299999999</v>
      </c>
      <c r="H531" s="1310">
        <f>SUM(H533:H544)</f>
        <v>8500</v>
      </c>
      <c r="I531" s="1310">
        <f>SUM(I532:I544)</f>
        <v>180304.40299999999</v>
      </c>
    </row>
    <row r="532" spans="1:11" ht="27" customHeight="1">
      <c r="A532" s="1300"/>
      <c r="B532" s="1308"/>
      <c r="C532" s="1309"/>
      <c r="D532" s="1309"/>
      <c r="E532" s="1301" t="s">
        <v>989</v>
      </c>
      <c r="F532" s="1301"/>
      <c r="G532" s="1302"/>
      <c r="H532" s="1302"/>
      <c r="I532" s="1302"/>
      <c r="K532" s="1320"/>
    </row>
    <row r="533" spans="1:11" ht="15.75">
      <c r="A533" s="1300"/>
      <c r="B533" s="1308"/>
      <c r="C533" s="1309"/>
      <c r="D533" s="1309"/>
      <c r="E533" s="1311" t="s">
        <v>1032</v>
      </c>
      <c r="F533" s="1311" t="s">
        <v>748</v>
      </c>
      <c r="G533" s="1310">
        <f t="shared" ref="G533:G545" si="3">H533+I533</f>
        <v>7000</v>
      </c>
      <c r="H533" s="1310">
        <f>'[3]hangst sport'!F62</f>
        <v>7000</v>
      </c>
      <c r="I533" s="1310"/>
    </row>
    <row r="534" spans="1:11" ht="15.75">
      <c r="A534" s="1300"/>
      <c r="B534" s="1308"/>
      <c r="C534" s="1309"/>
      <c r="D534" s="1309"/>
      <c r="E534" s="1311" t="s">
        <v>1033</v>
      </c>
      <c r="F534" s="1311" t="s">
        <v>741</v>
      </c>
      <c r="G534" s="1310">
        <f t="shared" si="3"/>
        <v>0</v>
      </c>
      <c r="H534" s="1310">
        <f>'[3]hangst sport'!F58</f>
        <v>0</v>
      </c>
      <c r="I534" s="1310"/>
    </row>
    <row r="535" spans="1:11" ht="15.75">
      <c r="A535" s="1300"/>
      <c r="B535" s="1308"/>
      <c r="C535" s="1309"/>
      <c r="D535" s="1309"/>
      <c r="E535" s="1311" t="s">
        <v>1000</v>
      </c>
      <c r="F535" s="1311" t="s">
        <v>759</v>
      </c>
      <c r="G535" s="1310">
        <f t="shared" si="3"/>
        <v>800</v>
      </c>
      <c r="H535" s="1310">
        <f>'[3]hangst sport'!F69</f>
        <v>800</v>
      </c>
      <c r="I535" s="1310"/>
    </row>
    <row r="536" spans="1:11" ht="15.75">
      <c r="A536" s="1300"/>
      <c r="B536" s="1308"/>
      <c r="C536" s="1309"/>
      <c r="D536" s="1309"/>
      <c r="E536" s="1311" t="s">
        <v>1009</v>
      </c>
      <c r="F536" s="1311" t="s">
        <v>773</v>
      </c>
      <c r="G536" s="1310">
        <f t="shared" si="3"/>
        <v>700</v>
      </c>
      <c r="H536" s="1310">
        <f>'[3]hangst sport'!F76</f>
        <v>700</v>
      </c>
      <c r="I536" s="1310"/>
    </row>
    <row r="537" spans="1:11" ht="28.5" customHeight="1">
      <c r="A537" s="1300"/>
      <c r="B537" s="1308"/>
      <c r="C537" s="1309"/>
      <c r="D537" s="1309"/>
      <c r="E537" s="1311" t="s">
        <v>1010</v>
      </c>
      <c r="F537" s="1311" t="s">
        <v>816</v>
      </c>
      <c r="G537" s="1310">
        <f t="shared" si="3"/>
        <v>0</v>
      </c>
      <c r="H537" s="1310">
        <f>'[3]hangst sport'!F104</f>
        <v>0</v>
      </c>
      <c r="I537" s="1310"/>
    </row>
    <row r="538" spans="1:11" ht="17.25" customHeight="1">
      <c r="A538" s="1300"/>
      <c r="B538" s="1308"/>
      <c r="C538" s="1309"/>
      <c r="D538" s="1309"/>
      <c r="E538" s="1311" t="s">
        <v>1034</v>
      </c>
      <c r="F538" s="1311" t="s">
        <v>820</v>
      </c>
      <c r="G538" s="1310">
        <f t="shared" si="3"/>
        <v>0</v>
      </c>
      <c r="H538" s="1310">
        <f>'[3]hangst sport'!F106</f>
        <v>0</v>
      </c>
      <c r="I538" s="1310"/>
    </row>
    <row r="539" spans="1:11" ht="17.25" customHeight="1">
      <c r="A539" s="1300"/>
      <c r="B539" s="1308"/>
      <c r="C539" s="1309"/>
      <c r="D539" s="1309"/>
      <c r="E539" s="1311" t="s">
        <v>1011</v>
      </c>
      <c r="F539" s="1311" t="s">
        <v>833</v>
      </c>
      <c r="G539" s="1310">
        <f t="shared" si="3"/>
        <v>0</v>
      </c>
      <c r="H539" s="1310">
        <f>'[3]hangst sport'!F113</f>
        <v>0</v>
      </c>
      <c r="I539" s="1310"/>
    </row>
    <row r="540" spans="1:11" ht="17.25" customHeight="1">
      <c r="A540" s="1300"/>
      <c r="B540" s="1308"/>
      <c r="C540" s="1309"/>
      <c r="D540" s="1309"/>
      <c r="E540" s="1301" t="s">
        <v>1035</v>
      </c>
      <c r="F540" s="1311" t="s">
        <v>850</v>
      </c>
      <c r="G540" s="1310">
        <f t="shared" si="3"/>
        <v>0</v>
      </c>
      <c r="H540" s="1310">
        <f>'[3]hangst sport'!J127</f>
        <v>0</v>
      </c>
      <c r="I540" s="1310"/>
    </row>
    <row r="541" spans="1:11" ht="17.25" customHeight="1">
      <c r="A541" s="1300"/>
      <c r="B541" s="1308"/>
      <c r="C541" s="1309"/>
      <c r="D541" s="1309"/>
      <c r="E541" s="1311" t="s">
        <v>1019</v>
      </c>
      <c r="F541" s="1311" t="s">
        <v>892</v>
      </c>
      <c r="G541" s="1310">
        <f t="shared" si="3"/>
        <v>0</v>
      </c>
      <c r="H541" s="1310"/>
      <c r="I541" s="1310"/>
    </row>
    <row r="542" spans="1:11" ht="17.25" customHeight="1">
      <c r="A542" s="1300"/>
      <c r="B542" s="1308"/>
      <c r="C542" s="1309"/>
      <c r="D542" s="1309"/>
      <c r="E542" s="1314" t="s">
        <v>1021</v>
      </c>
      <c r="F542" s="1311" t="s">
        <v>894</v>
      </c>
      <c r="G542" s="1310">
        <f t="shared" si="3"/>
        <v>180076.40299999999</v>
      </c>
      <c r="H542" s="1310"/>
      <c r="I542" s="1310">
        <f>'[3]hangst sport'!F154</f>
        <v>180076.40299999999</v>
      </c>
    </row>
    <row r="543" spans="1:11" ht="17.25" customHeight="1">
      <c r="A543" s="1300"/>
      <c r="B543" s="1308"/>
      <c r="C543" s="1309"/>
      <c r="D543" s="1309"/>
      <c r="E543" s="1314" t="s">
        <v>1004</v>
      </c>
      <c r="F543" s="1311" t="s">
        <v>901</v>
      </c>
      <c r="G543" s="1310">
        <f t="shared" si="3"/>
        <v>0</v>
      </c>
      <c r="H543" s="1310"/>
      <c r="I543" s="1310">
        <f>'[3]hangst sport'!F157</f>
        <v>0</v>
      </c>
    </row>
    <row r="544" spans="1:11" ht="17.25" customHeight="1">
      <c r="A544" s="1300"/>
      <c r="B544" s="1308"/>
      <c r="C544" s="1309"/>
      <c r="D544" s="1309"/>
      <c r="E544" s="1314" t="s">
        <v>1007</v>
      </c>
      <c r="F544" s="1311" t="s">
        <v>910</v>
      </c>
      <c r="G544" s="1310">
        <f t="shared" si="3"/>
        <v>228</v>
      </c>
      <c r="H544" s="1310"/>
      <c r="I544" s="1310">
        <f>'[3]hangst sport'!F161</f>
        <v>228</v>
      </c>
    </row>
    <row r="545" spans="1:9" ht="14.25" customHeight="1">
      <c r="A545" s="1300">
        <v>2820</v>
      </c>
      <c r="B545" s="1293" t="s">
        <v>457</v>
      </c>
      <c r="C545" s="1294">
        <v>2</v>
      </c>
      <c r="D545" s="1294">
        <v>0</v>
      </c>
      <c r="E545" s="1303" t="s">
        <v>463</v>
      </c>
      <c r="F545" s="1303"/>
      <c r="G545" s="1302">
        <f t="shared" si="3"/>
        <v>245412.62599999999</v>
      </c>
      <c r="H545" s="1302">
        <f>H547+H560+H564+H571+H580+H584+H588</f>
        <v>52028.4</v>
      </c>
      <c r="I545" s="1310">
        <f>I547+I560+I564+I571+I580+I584+I588</f>
        <v>193384.226</v>
      </c>
    </row>
    <row r="546" spans="1:9" s="1306" customFormat="1" ht="12.75" customHeight="1">
      <c r="A546" s="1300"/>
      <c r="B546" s="1293"/>
      <c r="C546" s="1294"/>
      <c r="D546" s="1294"/>
      <c r="E546" s="1301" t="s">
        <v>194</v>
      </c>
      <c r="F546" s="1301"/>
      <c r="G546" s="1307"/>
      <c r="H546" s="1307"/>
      <c r="I546" s="1304"/>
    </row>
    <row r="547" spans="1:9" ht="13.5" customHeight="1">
      <c r="A547" s="1300">
        <v>2821</v>
      </c>
      <c r="B547" s="1308" t="s">
        <v>457</v>
      </c>
      <c r="C547" s="1309">
        <v>2</v>
      </c>
      <c r="D547" s="1309">
        <v>1</v>
      </c>
      <c r="E547" s="1301" t="s">
        <v>466</v>
      </c>
      <c r="F547" s="1301"/>
      <c r="G547" s="1310">
        <f>H547+I547</f>
        <v>20084.52</v>
      </c>
      <c r="H547" s="1310">
        <f>H549+H550+H551+H552+H553+H554+H555+H556+H559</f>
        <v>18785</v>
      </c>
      <c r="I547" s="1310">
        <f>SUM(I556:I558)</f>
        <v>1299.52</v>
      </c>
    </row>
    <row r="548" spans="1:9" ht="27.75" hidden="1" customHeight="1">
      <c r="A548" s="1300"/>
      <c r="B548" s="1308"/>
      <c r="C548" s="1309"/>
      <c r="D548" s="1309"/>
      <c r="E548" s="1301" t="s">
        <v>989</v>
      </c>
      <c r="F548" s="1301"/>
      <c r="G548" s="1310"/>
      <c r="H548" s="1310"/>
      <c r="I548" s="1302"/>
    </row>
    <row r="549" spans="1:9" ht="27" hidden="1">
      <c r="A549" s="1300"/>
      <c r="B549" s="1308"/>
      <c r="C549" s="1309"/>
      <c r="D549" s="1309"/>
      <c r="E549" s="1301" t="s">
        <v>699</v>
      </c>
      <c r="F549" s="1301"/>
      <c r="G549" s="1310">
        <f t="shared" ref="G549:G555" si="4">H549+I549</f>
        <v>0</v>
      </c>
      <c r="H549" s="1310"/>
      <c r="I549" s="1302"/>
    </row>
    <row r="550" spans="1:9" ht="15.75" hidden="1">
      <c r="A550" s="1300"/>
      <c r="B550" s="1308"/>
      <c r="C550" s="1309"/>
      <c r="D550" s="1309"/>
      <c r="E550" s="1301" t="s">
        <v>1008</v>
      </c>
      <c r="F550" s="1301"/>
      <c r="G550" s="1310">
        <f t="shared" si="4"/>
        <v>0</v>
      </c>
      <c r="H550" s="1310"/>
      <c r="I550" s="1302"/>
    </row>
    <row r="551" spans="1:9" ht="15.75" hidden="1">
      <c r="A551" s="1300"/>
      <c r="B551" s="1308"/>
      <c r="C551" s="1309"/>
      <c r="D551" s="1309"/>
      <c r="E551" s="1301" t="s">
        <v>717</v>
      </c>
      <c r="F551" s="1301"/>
      <c r="G551" s="1310">
        <f t="shared" si="4"/>
        <v>0</v>
      </c>
      <c r="H551" s="1310"/>
      <c r="I551" s="1302"/>
    </row>
    <row r="552" spans="1:9" ht="12.75" hidden="1" customHeight="1">
      <c r="A552" s="1300"/>
      <c r="B552" s="1308"/>
      <c r="C552" s="1309"/>
      <c r="D552" s="1309"/>
      <c r="E552" s="1301" t="s">
        <v>719</v>
      </c>
      <c r="F552" s="1301"/>
      <c r="G552" s="1310">
        <f t="shared" si="4"/>
        <v>0</v>
      </c>
      <c r="H552" s="1310"/>
      <c r="I552" s="1302"/>
    </row>
    <row r="553" spans="1:9" ht="14.25" hidden="1" customHeight="1">
      <c r="A553" s="1300"/>
      <c r="B553" s="1308"/>
      <c r="C553" s="1309"/>
      <c r="D553" s="1309"/>
      <c r="E553" s="1311" t="s">
        <v>1036</v>
      </c>
      <c r="F553" s="1311"/>
      <c r="G553" s="1310">
        <f t="shared" si="4"/>
        <v>0</v>
      </c>
      <c r="H553" s="1310"/>
      <c r="I553" s="1302"/>
    </row>
    <row r="554" spans="1:9" ht="12.75" hidden="1" customHeight="1">
      <c r="A554" s="1300"/>
      <c r="B554" s="1308"/>
      <c r="C554" s="1309"/>
      <c r="D554" s="1309"/>
      <c r="E554" s="1311" t="s">
        <v>758</v>
      </c>
      <c r="F554" s="1311"/>
      <c r="G554" s="1310">
        <f t="shared" si="4"/>
        <v>0</v>
      </c>
      <c r="H554" s="1310"/>
      <c r="I554" s="1302"/>
    </row>
    <row r="555" spans="1:9" ht="15" hidden="1" customHeight="1">
      <c r="A555" s="1300"/>
      <c r="B555" s="1308"/>
      <c r="C555" s="1309"/>
      <c r="D555" s="1309"/>
      <c r="E555" s="1311" t="s">
        <v>772</v>
      </c>
      <c r="F555" s="1311"/>
      <c r="G555" s="1310">
        <f t="shared" si="4"/>
        <v>0</v>
      </c>
      <c r="H555" s="1310"/>
      <c r="I555" s="1302"/>
    </row>
    <row r="556" spans="1:9" ht="29.25" customHeight="1">
      <c r="A556" s="1300"/>
      <c r="B556" s="1308"/>
      <c r="C556" s="1309"/>
      <c r="D556" s="1309"/>
      <c r="E556" s="1301" t="s">
        <v>1010</v>
      </c>
      <c r="F556" s="1301">
        <v>4637</v>
      </c>
      <c r="G556" s="1310">
        <f>H556+I556</f>
        <v>18785</v>
      </c>
      <c r="H556" s="1310">
        <f>'[3]kentr. grad'!F105</f>
        <v>18785</v>
      </c>
      <c r="I556" s="1302"/>
    </row>
    <row r="557" spans="1:9" ht="29.25" customHeight="1">
      <c r="A557" s="1300"/>
      <c r="B557" s="1308"/>
      <c r="C557" s="1309"/>
      <c r="D557" s="1309"/>
      <c r="E557" s="1301" t="s">
        <v>1005</v>
      </c>
      <c r="F557" s="1301">
        <v>5113</v>
      </c>
      <c r="G557" s="1310">
        <f>H557+I557</f>
        <v>1299.52</v>
      </c>
      <c r="H557" s="1310"/>
      <c r="I557" s="1310">
        <f>'[3]kentr. grad'!F155</f>
        <v>1299.52</v>
      </c>
    </row>
    <row r="558" spans="1:9" ht="29.25" customHeight="1">
      <c r="A558" s="1300"/>
      <c r="B558" s="1308"/>
      <c r="C558" s="1309"/>
      <c r="D558" s="1309"/>
      <c r="E558" s="1301" t="s">
        <v>1007</v>
      </c>
      <c r="F558" s="1301">
        <v>5134</v>
      </c>
      <c r="G558" s="1310">
        <f>H558+I558</f>
        <v>0</v>
      </c>
      <c r="H558" s="1310"/>
      <c r="I558" s="1310">
        <f>'[3]kentr. grad'!F162</f>
        <v>0</v>
      </c>
    </row>
    <row r="559" spans="1:9" ht="14.25" hidden="1" customHeight="1">
      <c r="A559" s="1300"/>
      <c r="B559" s="1308"/>
      <c r="C559" s="1309"/>
      <c r="D559" s="1309"/>
      <c r="E559" s="1301" t="s">
        <v>1001</v>
      </c>
      <c r="F559" s="1301"/>
      <c r="G559" s="1310">
        <f>H559+I559</f>
        <v>0</v>
      </c>
      <c r="H559" s="1310">
        <f>'[3]kentr. grad'!F138</f>
        <v>0</v>
      </c>
      <c r="I559" s="1302"/>
    </row>
    <row r="560" spans="1:9" ht="11.25" hidden="1" customHeight="1">
      <c r="A560" s="1300">
        <v>2822</v>
      </c>
      <c r="B560" s="1308" t="s">
        <v>457</v>
      </c>
      <c r="C560" s="1309">
        <v>2</v>
      </c>
      <c r="D560" s="1309">
        <v>2</v>
      </c>
      <c r="E560" s="1301" t="s">
        <v>467</v>
      </c>
      <c r="F560" s="1301"/>
      <c r="G560" s="1302"/>
      <c r="H560" s="1302"/>
      <c r="I560" s="1302"/>
    </row>
    <row r="561" spans="1:9" ht="11.25" hidden="1" customHeight="1">
      <c r="A561" s="1300"/>
      <c r="B561" s="1308"/>
      <c r="C561" s="1309"/>
      <c r="D561" s="1309"/>
      <c r="E561" s="1301" t="s">
        <v>989</v>
      </c>
      <c r="F561" s="1301"/>
      <c r="G561" s="1302"/>
      <c r="H561" s="1302"/>
      <c r="I561" s="1302"/>
    </row>
    <row r="562" spans="1:9" ht="11.25" hidden="1" customHeight="1">
      <c r="A562" s="1300"/>
      <c r="B562" s="1308"/>
      <c r="C562" s="1309"/>
      <c r="D562" s="1309"/>
      <c r="E562" s="1301" t="s">
        <v>1006</v>
      </c>
      <c r="F562" s="1301"/>
      <c r="G562" s="1302"/>
      <c r="H562" s="1302"/>
      <c r="I562" s="1302"/>
    </row>
    <row r="563" spans="1:9" ht="11.25" hidden="1" customHeight="1">
      <c r="A563" s="1300"/>
      <c r="B563" s="1308"/>
      <c r="C563" s="1309"/>
      <c r="D563" s="1309"/>
      <c r="E563" s="1301" t="s">
        <v>1006</v>
      </c>
      <c r="F563" s="1301"/>
      <c r="G563" s="1302"/>
      <c r="H563" s="1302"/>
      <c r="I563" s="1302"/>
    </row>
    <row r="564" spans="1:9" ht="16.5" customHeight="1">
      <c r="A564" s="1300">
        <v>2823</v>
      </c>
      <c r="B564" s="1308" t="s">
        <v>457</v>
      </c>
      <c r="C564" s="1309">
        <v>2</v>
      </c>
      <c r="D564" s="1309">
        <v>3</v>
      </c>
      <c r="E564" s="1301" t="s">
        <v>468</v>
      </c>
      <c r="F564" s="1301"/>
      <c r="G564" s="1302">
        <f>H564+I564</f>
        <v>221828.106</v>
      </c>
      <c r="H564" s="1302">
        <f>H566+H568+H567</f>
        <v>29743.4</v>
      </c>
      <c r="I564" s="1310">
        <f>SUM(I565:I570)</f>
        <v>192084.70600000001</v>
      </c>
    </row>
    <row r="565" spans="1:9" ht="27.75" customHeight="1">
      <c r="A565" s="1300"/>
      <c r="B565" s="1308"/>
      <c r="C565" s="1309"/>
      <c r="D565" s="1309"/>
      <c r="E565" s="1301" t="s">
        <v>989</v>
      </c>
      <c r="F565" s="1301"/>
      <c r="G565" s="1302"/>
      <c r="H565" s="1302"/>
      <c r="I565" s="1302"/>
    </row>
    <row r="566" spans="1:9" ht="40.5">
      <c r="A566" s="1300"/>
      <c r="B566" s="1308"/>
      <c r="C566" s="1309"/>
      <c r="D566" s="1309"/>
      <c r="E566" s="1301" t="s">
        <v>1010</v>
      </c>
      <c r="F566" s="1301">
        <v>4637</v>
      </c>
      <c r="G566" s="1302">
        <f>H566+I566</f>
        <v>27743.4</v>
      </c>
      <c r="H566" s="1302">
        <f>'[3]mshak palat'!F104</f>
        <v>27743.4</v>
      </c>
      <c r="I566" s="1302"/>
    </row>
    <row r="567" spans="1:9" ht="40.5">
      <c r="A567" s="1300"/>
      <c r="B567" s="1308"/>
      <c r="C567" s="1309"/>
      <c r="D567" s="1309"/>
      <c r="E567" s="1301" t="s">
        <v>1037</v>
      </c>
      <c r="F567" s="1301">
        <v>4655</v>
      </c>
      <c r="G567" s="1302">
        <f>H567</f>
        <v>2000</v>
      </c>
      <c r="H567" s="1302">
        <f>'[3]mshak palat'!F111</f>
        <v>2000</v>
      </c>
      <c r="I567" s="1302"/>
    </row>
    <row r="568" spans="1:9" ht="15.75">
      <c r="A568" s="1300"/>
      <c r="B568" s="1308"/>
      <c r="C568" s="1309"/>
      <c r="D568" s="1309"/>
      <c r="E568" s="1301" t="s">
        <v>1011</v>
      </c>
      <c r="F568" s="1301">
        <v>4657</v>
      </c>
      <c r="G568" s="1310">
        <f>H568+I568</f>
        <v>0</v>
      </c>
      <c r="H568" s="1310">
        <f>'[3]mshak palat'!F113</f>
        <v>0</v>
      </c>
      <c r="I568" s="1310"/>
    </row>
    <row r="569" spans="1:9" ht="27">
      <c r="A569" s="1300"/>
      <c r="B569" s="1308"/>
      <c r="C569" s="1309"/>
      <c r="D569" s="1309"/>
      <c r="E569" s="1301" t="s">
        <v>1005</v>
      </c>
      <c r="F569" s="1301">
        <v>5113</v>
      </c>
      <c r="G569" s="1310">
        <f>H569+I569</f>
        <v>191387.20600000001</v>
      </c>
      <c r="H569" s="1310"/>
      <c r="I569" s="1310">
        <f>'[3]mshak palat'!F154</f>
        <v>191387.20600000001</v>
      </c>
    </row>
    <row r="570" spans="1:9" ht="15.75">
      <c r="A570" s="1300"/>
      <c r="B570" s="1308"/>
      <c r="C570" s="1309"/>
      <c r="D570" s="1309"/>
      <c r="E570" s="1301" t="s">
        <v>1007</v>
      </c>
      <c r="F570" s="1301">
        <v>5134</v>
      </c>
      <c r="G570" s="1310">
        <f>H570+I570</f>
        <v>697.5</v>
      </c>
      <c r="H570" s="1310"/>
      <c r="I570" s="1310">
        <f>'[3]mshak palat'!F161</f>
        <v>697.5</v>
      </c>
    </row>
    <row r="571" spans="1:9" ht="15.75">
      <c r="A571" s="1300">
        <v>2824</v>
      </c>
      <c r="B571" s="1308" t="s">
        <v>457</v>
      </c>
      <c r="C571" s="1309">
        <v>2</v>
      </c>
      <c r="D571" s="1309">
        <v>4</v>
      </c>
      <c r="E571" s="1301" t="s">
        <v>469</v>
      </c>
      <c r="F571" s="1301"/>
      <c r="G571" s="1310">
        <f>H571+I571</f>
        <v>3500</v>
      </c>
      <c r="H571" s="1302">
        <f>H578+H576+H575+H573+H574+H577</f>
        <v>3500</v>
      </c>
      <c r="I571" s="1310"/>
    </row>
    <row r="572" spans="1:9" ht="26.25" customHeight="1">
      <c r="A572" s="1300"/>
      <c r="B572" s="1308"/>
      <c r="C572" s="1309"/>
      <c r="D572" s="1309"/>
      <c r="E572" s="1301" t="s">
        <v>989</v>
      </c>
      <c r="F572" s="1301"/>
      <c r="G572" s="1310"/>
      <c r="H572" s="1310"/>
      <c r="I572" s="1310"/>
    </row>
    <row r="573" spans="1:9" ht="17.25" customHeight="1">
      <c r="A573" s="1300"/>
      <c r="B573" s="1308"/>
      <c r="C573" s="1309"/>
      <c r="D573" s="1309"/>
      <c r="E573" s="1301" t="s">
        <v>994</v>
      </c>
      <c r="F573" s="1301">
        <v>4216</v>
      </c>
      <c r="G573" s="1310">
        <f>H573+I573</f>
        <v>0</v>
      </c>
      <c r="H573" s="1310">
        <f>'[3]mshak kazm'!F48</f>
        <v>0</v>
      </c>
      <c r="I573" s="1310"/>
    </row>
    <row r="574" spans="1:9" ht="17.25" customHeight="1">
      <c r="A574" s="1300"/>
      <c r="B574" s="1308"/>
      <c r="C574" s="1309"/>
      <c r="D574" s="1309"/>
      <c r="E574" s="1007" t="s">
        <v>747</v>
      </c>
      <c r="F574" s="1301">
        <v>4239</v>
      </c>
      <c r="G574" s="1302">
        <f>H574+I574</f>
        <v>3000</v>
      </c>
      <c r="H574" s="1302">
        <f>'[3]mshak kazm'!F62</f>
        <v>3000</v>
      </c>
      <c r="I574" s="1310"/>
    </row>
    <row r="575" spans="1:9" ht="18" customHeight="1">
      <c r="A575" s="1300"/>
      <c r="B575" s="1308"/>
      <c r="C575" s="1309"/>
      <c r="D575" s="1309"/>
      <c r="E575" s="1301" t="s">
        <v>1038</v>
      </c>
      <c r="F575" s="1301">
        <v>4237</v>
      </c>
      <c r="G575" s="1310">
        <f>H575+I575</f>
        <v>0</v>
      </c>
      <c r="H575" s="1310">
        <f>'[3]mshak kazm'!F61</f>
        <v>0</v>
      </c>
      <c r="I575" s="1310"/>
    </row>
    <row r="576" spans="1:9" ht="20.25" customHeight="1">
      <c r="A576" s="1300"/>
      <c r="B576" s="1308"/>
      <c r="C576" s="1309"/>
      <c r="D576" s="1309"/>
      <c r="E576" s="1301" t="s">
        <v>1039</v>
      </c>
      <c r="F576" s="1301">
        <v>4261</v>
      </c>
      <c r="G576" s="1310">
        <f>H576+I576</f>
        <v>0</v>
      </c>
      <c r="H576" s="1310">
        <f>'[3]mshak kazm'!F69</f>
        <v>0</v>
      </c>
      <c r="I576" s="1310"/>
    </row>
    <row r="577" spans="1:9" ht="20.25" customHeight="1">
      <c r="A577" s="1300"/>
      <c r="B577" s="1308"/>
      <c r="C577" s="1309"/>
      <c r="D577" s="1309"/>
      <c r="E577" s="1311" t="s">
        <v>1009</v>
      </c>
      <c r="F577" s="1301">
        <v>4269</v>
      </c>
      <c r="G577" s="1310">
        <f>I577+H577</f>
        <v>0</v>
      </c>
      <c r="H577" s="1310">
        <f>'[3]mshak kazm'!F76</f>
        <v>0</v>
      </c>
      <c r="I577" s="1310"/>
    </row>
    <row r="578" spans="1:9" ht="27">
      <c r="A578" s="1300"/>
      <c r="B578" s="1308"/>
      <c r="C578" s="1309"/>
      <c r="D578" s="1309"/>
      <c r="E578" s="1301" t="s">
        <v>858</v>
      </c>
      <c r="F578" s="1301">
        <v>4819</v>
      </c>
      <c r="G578" s="1310">
        <f>H578+I578</f>
        <v>500</v>
      </c>
      <c r="H578" s="1310">
        <f>'[3]mshak kazm'!F133</f>
        <v>500</v>
      </c>
      <c r="I578" s="1310"/>
    </row>
    <row r="579" spans="1:9" ht="15.75" hidden="1">
      <c r="A579" s="1300"/>
      <c r="B579" s="1308"/>
      <c r="C579" s="1309"/>
      <c r="D579" s="1309"/>
      <c r="E579" s="1301" t="s">
        <v>1006</v>
      </c>
      <c r="F579" s="1301"/>
      <c r="G579" s="1310"/>
      <c r="H579" s="1310"/>
      <c r="I579" s="1310"/>
    </row>
    <row r="580" spans="1:9" ht="15.75" hidden="1">
      <c r="A580" s="1300">
        <v>2825</v>
      </c>
      <c r="B580" s="1308" t="s">
        <v>457</v>
      </c>
      <c r="C580" s="1309">
        <v>2</v>
      </c>
      <c r="D580" s="1309">
        <v>5</v>
      </c>
      <c r="E580" s="1301" t="s">
        <v>471</v>
      </c>
      <c r="F580" s="1301"/>
      <c r="G580" s="1310"/>
      <c r="H580" s="1310"/>
      <c r="I580" s="1310"/>
    </row>
    <row r="581" spans="1:9" ht="40.5" hidden="1">
      <c r="A581" s="1300"/>
      <c r="B581" s="1308"/>
      <c r="C581" s="1309"/>
      <c r="D581" s="1309"/>
      <c r="E581" s="1301" t="s">
        <v>989</v>
      </c>
      <c r="F581" s="1301"/>
      <c r="G581" s="1310"/>
      <c r="H581" s="1310"/>
      <c r="I581" s="1310"/>
    </row>
    <row r="582" spans="1:9" ht="15.75" hidden="1">
      <c r="A582" s="1300"/>
      <c r="B582" s="1308"/>
      <c r="C582" s="1309"/>
      <c r="D582" s="1309"/>
      <c r="E582" s="1301" t="s">
        <v>1006</v>
      </c>
      <c r="F582" s="1301"/>
      <c r="G582" s="1310"/>
      <c r="H582" s="1310"/>
      <c r="I582" s="1310"/>
    </row>
    <row r="583" spans="1:9" ht="15.75" hidden="1">
      <c r="A583" s="1300"/>
      <c r="B583" s="1308"/>
      <c r="C583" s="1309"/>
      <c r="D583" s="1309"/>
      <c r="E583" s="1301" t="s">
        <v>1006</v>
      </c>
      <c r="F583" s="1301"/>
      <c r="G583" s="1310"/>
      <c r="H583" s="1310"/>
      <c r="I583" s="1310"/>
    </row>
    <row r="584" spans="1:9" ht="15.75" hidden="1">
      <c r="A584" s="1300">
        <v>2826</v>
      </c>
      <c r="B584" s="1308" t="s">
        <v>457</v>
      </c>
      <c r="C584" s="1309">
        <v>2</v>
      </c>
      <c r="D584" s="1309">
        <v>6</v>
      </c>
      <c r="E584" s="1301" t="s">
        <v>472</v>
      </c>
      <c r="F584" s="1301"/>
      <c r="G584" s="1310"/>
      <c r="H584" s="1310"/>
      <c r="I584" s="1310"/>
    </row>
    <row r="585" spans="1:9" ht="40.5" hidden="1">
      <c r="A585" s="1300"/>
      <c r="B585" s="1308"/>
      <c r="C585" s="1309"/>
      <c r="D585" s="1309"/>
      <c r="E585" s="1301" t="s">
        <v>989</v>
      </c>
      <c r="F585" s="1301"/>
      <c r="G585" s="1310"/>
      <c r="H585" s="1310"/>
      <c r="I585" s="1310"/>
    </row>
    <row r="586" spans="1:9" ht="15.75" hidden="1">
      <c r="A586" s="1300"/>
      <c r="B586" s="1308"/>
      <c r="C586" s="1309"/>
      <c r="D586" s="1309"/>
      <c r="E586" s="1301" t="s">
        <v>1006</v>
      </c>
      <c r="F586" s="1301"/>
      <c r="G586" s="1310"/>
      <c r="H586" s="1310"/>
      <c r="I586" s="1310"/>
    </row>
    <row r="587" spans="1:9" ht="15.75" hidden="1">
      <c r="A587" s="1300"/>
      <c r="B587" s="1308"/>
      <c r="C587" s="1309"/>
      <c r="D587" s="1309"/>
      <c r="E587" s="1301" t="s">
        <v>1006</v>
      </c>
      <c r="F587" s="1301"/>
      <c r="G587" s="1310"/>
      <c r="H587" s="1310"/>
      <c r="I587" s="1310"/>
    </row>
    <row r="588" spans="1:9" ht="33.75" hidden="1" customHeight="1">
      <c r="A588" s="1300">
        <v>2827</v>
      </c>
      <c r="B588" s="1308" t="s">
        <v>457</v>
      </c>
      <c r="C588" s="1309">
        <v>2</v>
      </c>
      <c r="D588" s="1309">
        <v>7</v>
      </c>
      <c r="E588" s="1301" t="s">
        <v>473</v>
      </c>
      <c r="F588" s="1301"/>
      <c r="G588" s="1310"/>
      <c r="H588" s="1310"/>
      <c r="I588" s="1310"/>
    </row>
    <row r="589" spans="1:9" ht="40.5" hidden="1">
      <c r="A589" s="1300"/>
      <c r="B589" s="1308"/>
      <c r="C589" s="1309"/>
      <c r="D589" s="1309"/>
      <c r="E589" s="1301" t="s">
        <v>989</v>
      </c>
      <c r="F589" s="1301"/>
      <c r="G589" s="1310"/>
      <c r="H589" s="1310"/>
      <c r="I589" s="1310"/>
    </row>
    <row r="590" spans="1:9" ht="15.75" hidden="1">
      <c r="A590" s="1300"/>
      <c r="B590" s="1308"/>
      <c r="C590" s="1309"/>
      <c r="D590" s="1309"/>
      <c r="E590" s="1301" t="s">
        <v>1006</v>
      </c>
      <c r="F590" s="1301"/>
      <c r="G590" s="1310"/>
      <c r="H590" s="1310"/>
      <c r="I590" s="1310"/>
    </row>
    <row r="591" spans="1:9" ht="15.75" hidden="1">
      <c r="A591" s="1300"/>
      <c r="B591" s="1308"/>
      <c r="C591" s="1309"/>
      <c r="D591" s="1309"/>
      <c r="E591" s="1301" t="s">
        <v>1006</v>
      </c>
      <c r="F591" s="1301"/>
      <c r="G591" s="1310"/>
      <c r="H591" s="1310"/>
      <c r="I591" s="1310"/>
    </row>
    <row r="592" spans="1:9" ht="26.25" customHeight="1">
      <c r="A592" s="1300">
        <v>2830</v>
      </c>
      <c r="B592" s="1293" t="s">
        <v>457</v>
      </c>
      <c r="C592" s="1294">
        <v>3</v>
      </c>
      <c r="D592" s="1294">
        <v>0</v>
      </c>
      <c r="E592" s="1303" t="s">
        <v>474</v>
      </c>
      <c r="F592" s="1303"/>
      <c r="G592" s="1310">
        <f>H592+I592</f>
        <v>4430</v>
      </c>
      <c r="H592" s="1310">
        <f>H594+H597+H601</f>
        <v>4430</v>
      </c>
      <c r="I592" s="1310">
        <f>I594+I597+I601</f>
        <v>0</v>
      </c>
    </row>
    <row r="593" spans="1:9" s="1306" customFormat="1" ht="15" customHeight="1">
      <c r="A593" s="1300"/>
      <c r="B593" s="1293"/>
      <c r="C593" s="1294"/>
      <c r="D593" s="1294"/>
      <c r="E593" s="1301" t="s">
        <v>194</v>
      </c>
      <c r="F593" s="1301"/>
      <c r="G593" s="1304"/>
      <c r="H593" s="1304"/>
      <c r="I593" s="1304"/>
    </row>
    <row r="594" spans="1:9" ht="14.25" customHeight="1">
      <c r="A594" s="1300">
        <v>2831</v>
      </c>
      <c r="B594" s="1308" t="s">
        <v>457</v>
      </c>
      <c r="C594" s="1309">
        <v>3</v>
      </c>
      <c r="D594" s="1309">
        <v>1</v>
      </c>
      <c r="E594" s="1301" t="s">
        <v>476</v>
      </c>
      <c r="F594" s="1301">
        <v>4234</v>
      </c>
      <c r="G594" s="1310">
        <f>H594+I594</f>
        <v>1000</v>
      </c>
      <c r="H594" s="1310">
        <f>H596</f>
        <v>1000</v>
      </c>
      <c r="I594" s="1310"/>
    </row>
    <row r="595" spans="1:9" ht="27" customHeight="1">
      <c r="A595" s="1300"/>
      <c r="B595" s="1308"/>
      <c r="C595" s="1309"/>
      <c r="D595" s="1309"/>
      <c r="E595" s="1301" t="s">
        <v>989</v>
      </c>
      <c r="F595" s="1301"/>
      <c r="G595" s="1310"/>
      <c r="H595" s="1310"/>
      <c r="I595" s="1310"/>
    </row>
    <row r="596" spans="1:9" ht="13.5" customHeight="1">
      <c r="A596" s="1300"/>
      <c r="B596" s="1308"/>
      <c r="C596" s="1309"/>
      <c r="D596" s="1309"/>
      <c r="E596" s="1311" t="s">
        <v>1033</v>
      </c>
      <c r="F596" s="1311"/>
      <c r="G596" s="1310">
        <f>H596+I596</f>
        <v>1000</v>
      </c>
      <c r="H596" s="1310">
        <f>[3]herutahax!F58</f>
        <v>1000</v>
      </c>
      <c r="I596" s="1310"/>
    </row>
    <row r="597" spans="1:9" ht="13.5" hidden="1" customHeight="1">
      <c r="A597" s="1300">
        <v>2832</v>
      </c>
      <c r="B597" s="1308" t="s">
        <v>457</v>
      </c>
      <c r="C597" s="1309">
        <v>3</v>
      </c>
      <c r="D597" s="1309">
        <v>2</v>
      </c>
      <c r="E597" s="1301" t="s">
        <v>477</v>
      </c>
      <c r="F597" s="1301"/>
      <c r="G597" s="1310"/>
      <c r="H597" s="1310"/>
      <c r="I597" s="1310"/>
    </row>
    <row r="598" spans="1:9" ht="13.5" hidden="1" customHeight="1">
      <c r="A598" s="1300"/>
      <c r="B598" s="1308"/>
      <c r="C598" s="1309"/>
      <c r="D598" s="1309"/>
      <c r="E598" s="1301" t="s">
        <v>989</v>
      </c>
      <c r="F598" s="1301"/>
      <c r="G598" s="1310"/>
      <c r="H598" s="1310"/>
      <c r="I598" s="1310"/>
    </row>
    <row r="599" spans="1:9" ht="13.5" hidden="1" customHeight="1">
      <c r="A599" s="1300"/>
      <c r="B599" s="1308"/>
      <c r="C599" s="1309"/>
      <c r="D599" s="1309"/>
      <c r="E599" s="1301" t="s">
        <v>1006</v>
      </c>
      <c r="F599" s="1301"/>
      <c r="G599" s="1310"/>
      <c r="H599" s="1310"/>
      <c r="I599" s="1310"/>
    </row>
    <row r="600" spans="1:9" ht="13.5" hidden="1" customHeight="1">
      <c r="A600" s="1300"/>
      <c r="B600" s="1308"/>
      <c r="C600" s="1309"/>
      <c r="D600" s="1309"/>
      <c r="E600" s="1301" t="s">
        <v>1006</v>
      </c>
      <c r="F600" s="1301"/>
      <c r="G600" s="1310"/>
      <c r="H600" s="1310"/>
      <c r="I600" s="1310"/>
    </row>
    <row r="601" spans="1:9" ht="13.5" customHeight="1">
      <c r="A601" s="1300">
        <v>2833</v>
      </c>
      <c r="B601" s="1308" t="s">
        <v>457</v>
      </c>
      <c r="C601" s="1309">
        <v>3</v>
      </c>
      <c r="D601" s="1309">
        <v>3</v>
      </c>
      <c r="E601" s="1301" t="s">
        <v>478</v>
      </c>
      <c r="F601" s="1301"/>
      <c r="G601" s="1310">
        <f>H601+I601</f>
        <v>3430</v>
      </c>
      <c r="H601" s="1310">
        <f>H603+H604</f>
        <v>3430</v>
      </c>
      <c r="I601" s="1310"/>
    </row>
    <row r="602" spans="1:9" ht="26.25" customHeight="1">
      <c r="A602" s="1300"/>
      <c r="B602" s="1308"/>
      <c r="C602" s="1309"/>
      <c r="D602" s="1309"/>
      <c r="E602" s="1301" t="s">
        <v>989</v>
      </c>
      <c r="F602" s="1301"/>
      <c r="G602" s="1310"/>
      <c r="H602" s="1310"/>
      <c r="I602" s="1310"/>
    </row>
    <row r="603" spans="1:9" ht="13.5" customHeight="1">
      <c r="A603" s="1300"/>
      <c r="B603" s="1308"/>
      <c r="C603" s="1309"/>
      <c r="D603" s="1309"/>
      <c r="E603" s="1301" t="s">
        <v>719</v>
      </c>
      <c r="F603" s="1301">
        <v>4214</v>
      </c>
      <c r="G603" s="1310">
        <f>H603+I603</f>
        <v>1980</v>
      </c>
      <c r="H603" s="1310">
        <f>[3]texekat!F46</f>
        <v>1980</v>
      </c>
      <c r="I603" s="1310"/>
    </row>
    <row r="604" spans="1:9" ht="15" customHeight="1">
      <c r="A604" s="1300"/>
      <c r="B604" s="1308"/>
      <c r="C604" s="1309"/>
      <c r="D604" s="1309"/>
      <c r="E604" s="1301" t="s">
        <v>740</v>
      </c>
      <c r="F604" s="1301">
        <v>4234</v>
      </c>
      <c r="G604" s="1310">
        <f>H604+I604</f>
        <v>1450</v>
      </c>
      <c r="H604" s="1310">
        <f>[3]texekat!F58</f>
        <v>1450</v>
      </c>
      <c r="I604" s="1310"/>
    </row>
    <row r="605" spans="1:9" ht="14.25" customHeight="1">
      <c r="A605" s="1300">
        <v>2840</v>
      </c>
      <c r="B605" s="1293" t="s">
        <v>457</v>
      </c>
      <c r="C605" s="1294">
        <v>4</v>
      </c>
      <c r="D605" s="1294">
        <v>0</v>
      </c>
      <c r="E605" s="1303" t="s">
        <v>479</v>
      </c>
      <c r="F605" s="1303"/>
      <c r="G605" s="1310">
        <f t="shared" ref="G605:G637" si="5">H605+I605</f>
        <v>2250</v>
      </c>
      <c r="H605" s="1310">
        <f>H611+H617</f>
        <v>2250</v>
      </c>
      <c r="I605" s="1310"/>
    </row>
    <row r="606" spans="1:9" s="1306" customFormat="1" ht="13.5" customHeight="1">
      <c r="A606" s="1300"/>
      <c r="B606" s="1293"/>
      <c r="C606" s="1294"/>
      <c r="D606" s="1294"/>
      <c r="E606" s="1301" t="s">
        <v>194</v>
      </c>
      <c r="F606" s="1301"/>
      <c r="G606" s="1310">
        <f t="shared" si="5"/>
        <v>0</v>
      </c>
      <c r="H606" s="1304"/>
      <c r="I606" s="1304"/>
    </row>
    <row r="607" spans="1:9" ht="22.5" hidden="1" customHeight="1">
      <c r="A607" s="1300">
        <v>2841</v>
      </c>
      <c r="B607" s="1308" t="s">
        <v>457</v>
      </c>
      <c r="C607" s="1309">
        <v>4</v>
      </c>
      <c r="D607" s="1309">
        <v>1</v>
      </c>
      <c r="E607" s="1301" t="s">
        <v>482</v>
      </c>
      <c r="F607" s="1301"/>
      <c r="G607" s="1310">
        <f t="shared" si="5"/>
        <v>0</v>
      </c>
      <c r="H607" s="1310"/>
      <c r="I607" s="1310"/>
    </row>
    <row r="608" spans="1:9" ht="22.5" hidden="1" customHeight="1">
      <c r="A608" s="1300"/>
      <c r="B608" s="1308"/>
      <c r="C608" s="1309"/>
      <c r="D608" s="1309"/>
      <c r="E608" s="1301" t="s">
        <v>989</v>
      </c>
      <c r="F608" s="1301"/>
      <c r="G608" s="1310">
        <f t="shared" si="5"/>
        <v>0</v>
      </c>
      <c r="H608" s="1310"/>
      <c r="I608" s="1310"/>
    </row>
    <row r="609" spans="1:9" ht="22.5" hidden="1" customHeight="1">
      <c r="A609" s="1300"/>
      <c r="B609" s="1308"/>
      <c r="C609" s="1309"/>
      <c r="D609" s="1309"/>
      <c r="E609" s="1301" t="s">
        <v>1006</v>
      </c>
      <c r="F609" s="1301"/>
      <c r="G609" s="1310">
        <f t="shared" si="5"/>
        <v>0</v>
      </c>
      <c r="H609" s="1310"/>
      <c r="I609" s="1310"/>
    </row>
    <row r="610" spans="1:9" ht="22.5" hidden="1" customHeight="1">
      <c r="A610" s="1300"/>
      <c r="B610" s="1308"/>
      <c r="C610" s="1309"/>
      <c r="D610" s="1309"/>
      <c r="E610" s="1301" t="s">
        <v>1006</v>
      </c>
      <c r="F610" s="1301"/>
      <c r="G610" s="1310">
        <f t="shared" si="5"/>
        <v>0</v>
      </c>
      <c r="H610" s="1310"/>
      <c r="I610" s="1310"/>
    </row>
    <row r="611" spans="1:9" ht="26.25" customHeight="1">
      <c r="A611" s="1300">
        <v>2842</v>
      </c>
      <c r="B611" s="1308" t="s">
        <v>457</v>
      </c>
      <c r="C611" s="1309">
        <v>4</v>
      </c>
      <c r="D611" s="1309">
        <v>2</v>
      </c>
      <c r="E611" s="1301" t="s">
        <v>483</v>
      </c>
      <c r="F611" s="1301"/>
      <c r="G611" s="1310">
        <f t="shared" si="5"/>
        <v>1300</v>
      </c>
      <c r="H611" s="1310">
        <f>H613+H614+H615</f>
        <v>1300</v>
      </c>
      <c r="I611" s="1310"/>
    </row>
    <row r="612" spans="1:9" ht="30" customHeight="1">
      <c r="A612" s="1300"/>
      <c r="B612" s="1308"/>
      <c r="C612" s="1309"/>
      <c r="D612" s="1309"/>
      <c r="E612" s="1301" t="s">
        <v>989</v>
      </c>
      <c r="F612" s="1301"/>
      <c r="G612" s="1310"/>
      <c r="H612" s="1310"/>
      <c r="I612" s="1310"/>
    </row>
    <row r="613" spans="1:9" ht="30" customHeight="1">
      <c r="A613" s="1300"/>
      <c r="B613" s="1308"/>
      <c r="C613" s="1309"/>
      <c r="D613" s="1309"/>
      <c r="E613" s="1311" t="s">
        <v>770</v>
      </c>
      <c r="F613" s="1301">
        <v>4267</v>
      </c>
      <c r="G613" s="1310">
        <f>H613</f>
        <v>0</v>
      </c>
      <c r="H613" s="1310">
        <f>'[3]qax. kusakc.'!F75</f>
        <v>0</v>
      </c>
      <c r="I613" s="1310"/>
    </row>
    <row r="614" spans="1:9" ht="30" customHeight="1">
      <c r="A614" s="1300"/>
      <c r="B614" s="1308"/>
      <c r="C614" s="1309"/>
      <c r="D614" s="1309"/>
      <c r="E614" s="1311" t="s">
        <v>1009</v>
      </c>
      <c r="F614" s="1301">
        <v>4269</v>
      </c>
      <c r="G614" s="1310">
        <f>H614</f>
        <v>0</v>
      </c>
      <c r="H614" s="1310">
        <f>'[3]qax. kusakc.'!F76</f>
        <v>0</v>
      </c>
      <c r="I614" s="1310"/>
    </row>
    <row r="615" spans="1:9" ht="30" customHeight="1">
      <c r="A615" s="1300"/>
      <c r="B615" s="1308"/>
      <c r="C615" s="1309"/>
      <c r="D615" s="1309"/>
      <c r="E615" s="1301" t="s">
        <v>1040</v>
      </c>
      <c r="F615" s="1301">
        <v>4819</v>
      </c>
      <c r="G615" s="1310">
        <f t="shared" si="5"/>
        <v>1300</v>
      </c>
      <c r="H615" s="1310">
        <f>'[3]qax. kusakc.'!F133</f>
        <v>1300</v>
      </c>
      <c r="I615" s="1310"/>
    </row>
    <row r="616" spans="1:9" ht="30" hidden="1" customHeight="1">
      <c r="A616" s="1300"/>
      <c r="B616" s="1308"/>
      <c r="C616" s="1309"/>
      <c r="D616" s="1309"/>
      <c r="E616" s="1301" t="s">
        <v>1006</v>
      </c>
      <c r="F616" s="1301"/>
      <c r="G616" s="1310">
        <f t="shared" si="5"/>
        <v>0</v>
      </c>
      <c r="H616" s="1310"/>
      <c r="I616" s="1310"/>
    </row>
    <row r="617" spans="1:9" ht="30" customHeight="1">
      <c r="A617" s="1300">
        <v>2843</v>
      </c>
      <c r="B617" s="1308" t="s">
        <v>457</v>
      </c>
      <c r="C617" s="1309">
        <v>4</v>
      </c>
      <c r="D617" s="1309">
        <v>3</v>
      </c>
      <c r="E617" s="1301" t="s">
        <v>479</v>
      </c>
      <c r="F617" s="1301"/>
      <c r="G617" s="1310">
        <f t="shared" si="5"/>
        <v>950</v>
      </c>
      <c r="H617" s="1310">
        <f>H619</f>
        <v>950</v>
      </c>
      <c r="I617" s="1310"/>
    </row>
    <row r="618" spans="1:9" ht="24" customHeight="1">
      <c r="A618" s="1300"/>
      <c r="B618" s="1308"/>
      <c r="C618" s="1309"/>
      <c r="D618" s="1309"/>
      <c r="E618" s="1316" t="s">
        <v>989</v>
      </c>
      <c r="F618" s="1301"/>
      <c r="G618" s="1310">
        <f t="shared" si="5"/>
        <v>0</v>
      </c>
      <c r="H618" s="1310"/>
      <c r="I618" s="1310"/>
    </row>
    <row r="619" spans="1:9" ht="30" customHeight="1">
      <c r="A619" s="1300"/>
      <c r="B619" s="1308"/>
      <c r="C619" s="1309"/>
      <c r="D619" s="1309"/>
      <c r="E619" s="1301" t="s">
        <v>1040</v>
      </c>
      <c r="F619" s="1301"/>
      <c r="G619" s="1310">
        <f t="shared" si="5"/>
        <v>950</v>
      </c>
      <c r="H619" s="1310">
        <f>[3]kronakan!F133</f>
        <v>950</v>
      </c>
      <c r="I619" s="1310"/>
    </row>
    <row r="620" spans="1:9" ht="30" hidden="1" customHeight="1">
      <c r="A620" s="1300"/>
      <c r="B620" s="1308"/>
      <c r="C620" s="1309"/>
      <c r="D620" s="1309"/>
      <c r="E620" s="1301" t="s">
        <v>1006</v>
      </c>
      <c r="F620" s="1301"/>
      <c r="G620" s="1302">
        <f t="shared" si="5"/>
        <v>0</v>
      </c>
      <c r="H620" s="1302"/>
      <c r="I620" s="1302"/>
    </row>
    <row r="621" spans="1:9" ht="30" hidden="1" customHeight="1">
      <c r="A621" s="1300">
        <v>2850</v>
      </c>
      <c r="B621" s="1293" t="s">
        <v>457</v>
      </c>
      <c r="C621" s="1294">
        <v>5</v>
      </c>
      <c r="D621" s="1294">
        <v>0</v>
      </c>
      <c r="E621" s="1321" t="s">
        <v>484</v>
      </c>
      <c r="F621" s="1321"/>
      <c r="G621" s="1302">
        <f t="shared" si="5"/>
        <v>0</v>
      </c>
      <c r="H621" s="1302"/>
      <c r="I621" s="1302"/>
    </row>
    <row r="622" spans="1:9" s="1306" customFormat="1" ht="30" hidden="1" customHeight="1">
      <c r="A622" s="1300"/>
      <c r="B622" s="1293"/>
      <c r="C622" s="1294"/>
      <c r="D622" s="1294"/>
      <c r="E622" s="1301" t="s">
        <v>194</v>
      </c>
      <c r="F622" s="1301"/>
      <c r="G622" s="1302">
        <f t="shared" si="5"/>
        <v>0</v>
      </c>
      <c r="H622" s="1307"/>
      <c r="I622" s="1307"/>
    </row>
    <row r="623" spans="1:9" ht="30" hidden="1" customHeight="1">
      <c r="A623" s="1300">
        <v>2851</v>
      </c>
      <c r="B623" s="1293" t="s">
        <v>457</v>
      </c>
      <c r="C623" s="1294">
        <v>5</v>
      </c>
      <c r="D623" s="1294">
        <v>1</v>
      </c>
      <c r="E623" s="1322" t="s">
        <v>484</v>
      </c>
      <c r="F623" s="1322"/>
      <c r="G623" s="1302">
        <f t="shared" si="5"/>
        <v>0</v>
      </c>
      <c r="H623" s="1302"/>
      <c r="I623" s="1302"/>
    </row>
    <row r="624" spans="1:9" ht="30" hidden="1" customHeight="1">
      <c r="A624" s="1300"/>
      <c r="B624" s="1308"/>
      <c r="C624" s="1309"/>
      <c r="D624" s="1309"/>
      <c r="E624" s="1301" t="s">
        <v>989</v>
      </c>
      <c r="F624" s="1301"/>
      <c r="G624" s="1302">
        <f t="shared" si="5"/>
        <v>0</v>
      </c>
      <c r="H624" s="1302"/>
      <c r="I624" s="1302"/>
    </row>
    <row r="625" spans="1:9" ht="30" hidden="1" customHeight="1">
      <c r="A625" s="1300"/>
      <c r="B625" s="1308"/>
      <c r="C625" s="1309"/>
      <c r="D625" s="1309"/>
      <c r="E625" s="1301" t="s">
        <v>1006</v>
      </c>
      <c r="F625" s="1301"/>
      <c r="G625" s="1302">
        <f t="shared" si="5"/>
        <v>0</v>
      </c>
      <c r="H625" s="1302"/>
      <c r="I625" s="1302"/>
    </row>
    <row r="626" spans="1:9" ht="30" hidden="1" customHeight="1">
      <c r="A626" s="1300"/>
      <c r="B626" s="1308"/>
      <c r="C626" s="1309"/>
      <c r="D626" s="1309"/>
      <c r="E626" s="1301" t="s">
        <v>1006</v>
      </c>
      <c r="F626" s="1301"/>
      <c r="G626" s="1302">
        <f t="shared" si="5"/>
        <v>0</v>
      </c>
      <c r="H626" s="1302"/>
      <c r="I626" s="1302"/>
    </row>
    <row r="627" spans="1:9" ht="30" hidden="1" customHeight="1">
      <c r="A627" s="1300">
        <v>2860</v>
      </c>
      <c r="B627" s="1293" t="s">
        <v>457</v>
      </c>
      <c r="C627" s="1294">
        <v>6</v>
      </c>
      <c r="D627" s="1294">
        <v>0</v>
      </c>
      <c r="E627" s="1321" t="s">
        <v>487</v>
      </c>
      <c r="F627" s="1321"/>
      <c r="G627" s="1302">
        <f t="shared" si="5"/>
        <v>0</v>
      </c>
      <c r="H627" s="1302"/>
      <c r="I627" s="1302"/>
    </row>
    <row r="628" spans="1:9" s="1306" customFormat="1" ht="30" hidden="1" customHeight="1">
      <c r="A628" s="1300"/>
      <c r="B628" s="1293"/>
      <c r="C628" s="1294"/>
      <c r="D628" s="1294"/>
      <c r="E628" s="1301" t="s">
        <v>194</v>
      </c>
      <c r="F628" s="1301"/>
      <c r="G628" s="1302">
        <f t="shared" si="5"/>
        <v>0</v>
      </c>
      <c r="H628" s="1307"/>
      <c r="I628" s="1307"/>
    </row>
    <row r="629" spans="1:9" ht="30" hidden="1" customHeight="1">
      <c r="A629" s="1300">
        <v>2861</v>
      </c>
      <c r="B629" s="1308" t="s">
        <v>457</v>
      </c>
      <c r="C629" s="1309">
        <v>6</v>
      </c>
      <c r="D629" s="1309">
        <v>1</v>
      </c>
      <c r="E629" s="1322" t="s">
        <v>487</v>
      </c>
      <c r="F629" s="1322"/>
      <c r="G629" s="1302">
        <f t="shared" si="5"/>
        <v>0</v>
      </c>
      <c r="H629" s="1302"/>
      <c r="I629" s="1302"/>
    </row>
    <row r="630" spans="1:9" ht="30" hidden="1" customHeight="1">
      <c r="A630" s="1300"/>
      <c r="B630" s="1308"/>
      <c r="C630" s="1309"/>
      <c r="D630" s="1309"/>
      <c r="E630" s="1301" t="s">
        <v>989</v>
      </c>
      <c r="F630" s="1301"/>
      <c r="G630" s="1302">
        <f t="shared" si="5"/>
        <v>0</v>
      </c>
      <c r="H630" s="1302"/>
      <c r="I630" s="1302"/>
    </row>
    <row r="631" spans="1:9" ht="30" hidden="1" customHeight="1">
      <c r="A631" s="1300"/>
      <c r="B631" s="1308"/>
      <c r="C631" s="1309"/>
      <c r="D631" s="1309"/>
      <c r="E631" s="1301" t="s">
        <v>1006</v>
      </c>
      <c r="F631" s="1301"/>
      <c r="G631" s="1302">
        <f t="shared" si="5"/>
        <v>0</v>
      </c>
      <c r="H631" s="1302"/>
      <c r="I631" s="1302"/>
    </row>
    <row r="632" spans="1:9" ht="30" hidden="1" customHeight="1">
      <c r="A632" s="1300"/>
      <c r="B632" s="1308"/>
      <c r="C632" s="1309"/>
      <c r="D632" s="1309"/>
      <c r="E632" s="1301" t="s">
        <v>1006</v>
      </c>
      <c r="F632" s="1301"/>
      <c r="G632" s="1302">
        <f t="shared" si="5"/>
        <v>0</v>
      </c>
      <c r="H632" s="1302"/>
      <c r="I632" s="1302"/>
    </row>
    <row r="633" spans="1:9" s="1298" customFormat="1" ht="30" customHeight="1">
      <c r="A633" s="1292">
        <v>2900</v>
      </c>
      <c r="B633" s="1293" t="s">
        <v>490</v>
      </c>
      <c r="C633" s="1294">
        <v>0</v>
      </c>
      <c r="D633" s="1294">
        <v>0</v>
      </c>
      <c r="E633" s="1295" t="s">
        <v>1041</v>
      </c>
      <c r="F633" s="1295"/>
      <c r="G633" s="1302">
        <f>H633+I633</f>
        <v>344078.85599999997</v>
      </c>
      <c r="H633" s="1323">
        <f>H635+H650+H660+H670+H687+H705+H711+H717+H682</f>
        <v>313559.39999999997</v>
      </c>
      <c r="I633" s="1324">
        <f>I635+I650+I660+I670+I687+I705+I711+I717</f>
        <v>30519.455999999998</v>
      </c>
    </row>
    <row r="634" spans="1:9" ht="11.25" customHeight="1">
      <c r="A634" s="1300"/>
      <c r="B634" s="1293"/>
      <c r="C634" s="1294"/>
      <c r="D634" s="1294"/>
      <c r="E634" s="1301" t="s">
        <v>191</v>
      </c>
      <c r="F634" s="1301"/>
      <c r="G634" s="1302"/>
      <c r="H634" s="1302"/>
      <c r="I634" s="1310"/>
    </row>
    <row r="635" spans="1:9" ht="15" customHeight="1">
      <c r="A635" s="1300">
        <v>2910</v>
      </c>
      <c r="B635" s="1293" t="s">
        <v>490</v>
      </c>
      <c r="C635" s="1294">
        <v>1</v>
      </c>
      <c r="D635" s="1294">
        <v>0</v>
      </c>
      <c r="E635" s="1303" t="s">
        <v>494</v>
      </c>
      <c r="F635" s="1303"/>
      <c r="G635" s="1302">
        <f t="shared" si="5"/>
        <v>232682.45599999998</v>
      </c>
      <c r="H635" s="1302">
        <f>H637+H646</f>
        <v>202162.99999999997</v>
      </c>
      <c r="I635" s="1302">
        <f>I637+I646</f>
        <v>30519.455999999998</v>
      </c>
    </row>
    <row r="636" spans="1:9" s="1306" customFormat="1" ht="13.5" customHeight="1">
      <c r="A636" s="1300"/>
      <c r="B636" s="1293"/>
      <c r="C636" s="1294"/>
      <c r="D636" s="1294"/>
      <c r="E636" s="1301" t="s">
        <v>194</v>
      </c>
      <c r="F636" s="1301"/>
      <c r="G636" s="1307"/>
      <c r="H636" s="1307"/>
      <c r="I636" s="1304"/>
    </row>
    <row r="637" spans="1:9" ht="15" customHeight="1">
      <c r="A637" s="1300">
        <v>2911</v>
      </c>
      <c r="B637" s="1308" t="s">
        <v>490</v>
      </c>
      <c r="C637" s="1309">
        <v>1</v>
      </c>
      <c r="D637" s="1309">
        <v>1</v>
      </c>
      <c r="E637" s="1301" t="s">
        <v>496</v>
      </c>
      <c r="F637" s="1301"/>
      <c r="G637" s="1302">
        <f t="shared" si="5"/>
        <v>232682.45599999998</v>
      </c>
      <c r="H637" s="1302">
        <f>SUM(H640:H681)</f>
        <v>202162.99999999997</v>
      </c>
      <c r="I637" s="1310">
        <f>SUM(I638:I681)+I686</f>
        <v>30519.455999999998</v>
      </c>
    </row>
    <row r="638" spans="1:9" s="1330" customFormat="1" ht="21.75" customHeight="1">
      <c r="A638" s="1325"/>
      <c r="B638" s="1326"/>
      <c r="C638" s="1327"/>
      <c r="D638" s="1327"/>
      <c r="E638" s="1328" t="s">
        <v>989</v>
      </c>
      <c r="F638" s="1328"/>
      <c r="G638" s="1329"/>
      <c r="H638" s="1329"/>
      <c r="I638" s="1329"/>
    </row>
    <row r="639" spans="1:9" ht="27" hidden="1" customHeight="1">
      <c r="A639" s="1300"/>
      <c r="B639" s="1308"/>
      <c r="C639" s="1309"/>
      <c r="D639" s="1309"/>
      <c r="E639" s="1331" t="s">
        <v>1042</v>
      </c>
      <c r="F639" s="1301">
        <v>4241</v>
      </c>
      <c r="G639" s="1302">
        <f>H639+I639</f>
        <v>0</v>
      </c>
      <c r="H639" s="1302">
        <f>'[3]yndameny mankap.'!F64</f>
        <v>0</v>
      </c>
      <c r="I639" s="1302"/>
    </row>
    <row r="640" spans="1:9" ht="27" customHeight="1">
      <c r="A640" s="1300"/>
      <c r="B640" s="1308"/>
      <c r="C640" s="1309"/>
      <c r="D640" s="1309"/>
      <c r="E640" s="1331" t="s">
        <v>753</v>
      </c>
      <c r="F640" s="1301">
        <v>4251</v>
      </c>
      <c r="G640" s="1302">
        <f>H640+I640</f>
        <v>0</v>
      </c>
      <c r="H640" s="1302">
        <f>'[3]yndameny mankap.'!F66</f>
        <v>0</v>
      </c>
      <c r="I640" s="1302"/>
    </row>
    <row r="641" spans="1:9" ht="28.5" customHeight="1">
      <c r="A641" s="1300"/>
      <c r="B641" s="1308"/>
      <c r="C641" s="1309"/>
      <c r="D641" s="1309"/>
      <c r="E641" s="1301" t="s">
        <v>1010</v>
      </c>
      <c r="F641" s="1301">
        <v>4637</v>
      </c>
      <c r="G641" s="1302">
        <f>H641+I641</f>
        <v>200112.99999999997</v>
      </c>
      <c r="H641" s="1302">
        <f>'[3]yndameny mankap.'!F104</f>
        <v>200112.99999999997</v>
      </c>
      <c r="I641" s="1302"/>
    </row>
    <row r="642" spans="1:9" ht="28.5" customHeight="1">
      <c r="A642" s="1300"/>
      <c r="B642" s="1308"/>
      <c r="C642" s="1309"/>
      <c r="D642" s="1309"/>
      <c r="E642" s="1008" t="s">
        <v>828</v>
      </c>
      <c r="F642" s="1301">
        <v>4655</v>
      </c>
      <c r="G642" s="1302">
        <f>H642</f>
        <v>2050</v>
      </c>
      <c r="H642" s="1302">
        <f>'[3]yndameny mankap.'!F111</f>
        <v>2050</v>
      </c>
      <c r="I642" s="1302"/>
    </row>
    <row r="643" spans="1:9" ht="28.5" customHeight="1">
      <c r="A643" s="1300"/>
      <c r="B643" s="1308"/>
      <c r="C643" s="1309"/>
      <c r="D643" s="1309"/>
      <c r="E643" s="990" t="s">
        <v>1043</v>
      </c>
      <c r="F643" s="1301">
        <v>4657</v>
      </c>
      <c r="G643" s="1302">
        <f>H643+I643</f>
        <v>0</v>
      </c>
      <c r="H643" s="1302">
        <f>'[3]yndameny mankap.'!F113</f>
        <v>0</v>
      </c>
      <c r="I643" s="1302"/>
    </row>
    <row r="644" spans="1:9" ht="27">
      <c r="A644" s="1300"/>
      <c r="B644" s="1308"/>
      <c r="C644" s="1309"/>
      <c r="D644" s="1309"/>
      <c r="E644" s="1301" t="s">
        <v>1005</v>
      </c>
      <c r="F644" s="1301">
        <v>5113</v>
      </c>
      <c r="G644" s="1302">
        <f>H644+I644</f>
        <v>30519.455999999998</v>
      </c>
      <c r="H644" s="1302"/>
      <c r="I644" s="1302">
        <f>'[3]yndameny mankap.'!F154</f>
        <v>30519.455999999998</v>
      </c>
    </row>
    <row r="645" spans="1:9" ht="15.75">
      <c r="A645" s="1300"/>
      <c r="B645" s="1308"/>
      <c r="C645" s="1309"/>
      <c r="D645" s="1309"/>
      <c r="E645" s="1301" t="s">
        <v>1007</v>
      </c>
      <c r="F645" s="1301">
        <v>5134</v>
      </c>
      <c r="G645" s="1302">
        <f>H645+I645</f>
        <v>0</v>
      </c>
      <c r="H645" s="1302"/>
      <c r="I645" s="1302">
        <f>'[3]yndameny mankap.'!F161</f>
        <v>0</v>
      </c>
    </row>
    <row r="646" spans="1:9" ht="15.75" hidden="1">
      <c r="A646" s="1300">
        <v>2912</v>
      </c>
      <c r="B646" s="1308" t="s">
        <v>490</v>
      </c>
      <c r="C646" s="1309">
        <v>1</v>
      </c>
      <c r="D646" s="1309">
        <v>2</v>
      </c>
      <c r="E646" s="1301" t="s">
        <v>497</v>
      </c>
      <c r="F646" s="1301"/>
      <c r="G646" s="1302"/>
      <c r="H646" s="1302"/>
      <c r="I646" s="1302"/>
    </row>
    <row r="647" spans="1:9" ht="40.5" hidden="1">
      <c r="A647" s="1300"/>
      <c r="B647" s="1308"/>
      <c r="C647" s="1309"/>
      <c r="D647" s="1309"/>
      <c r="E647" s="1301" t="s">
        <v>989</v>
      </c>
      <c r="F647" s="1301"/>
      <c r="G647" s="1302"/>
      <c r="H647" s="1302"/>
      <c r="I647" s="1302"/>
    </row>
    <row r="648" spans="1:9" ht="15.75" hidden="1">
      <c r="A648" s="1300"/>
      <c r="B648" s="1308"/>
      <c r="C648" s="1309"/>
      <c r="D648" s="1309"/>
      <c r="E648" s="1301" t="s">
        <v>1006</v>
      </c>
      <c r="F648" s="1301"/>
      <c r="G648" s="1302"/>
      <c r="H648" s="1302"/>
      <c r="I648" s="1302"/>
    </row>
    <row r="649" spans="1:9" ht="15.75" hidden="1">
      <c r="A649" s="1300"/>
      <c r="B649" s="1308"/>
      <c r="C649" s="1309"/>
      <c r="D649" s="1309"/>
      <c r="E649" s="1301" t="s">
        <v>1006</v>
      </c>
      <c r="F649" s="1301"/>
      <c r="G649" s="1302"/>
      <c r="H649" s="1302"/>
      <c r="I649" s="1302"/>
    </row>
    <row r="650" spans="1:9" ht="15.75">
      <c r="A650" s="1300">
        <v>2920</v>
      </c>
      <c r="B650" s="1293" t="s">
        <v>490</v>
      </c>
      <c r="C650" s="1294">
        <v>2</v>
      </c>
      <c r="D650" s="1294">
        <v>0</v>
      </c>
      <c r="E650" s="1303" t="s">
        <v>499</v>
      </c>
      <c r="F650" s="1303"/>
      <c r="G650" s="1302"/>
      <c r="H650" s="1302"/>
      <c r="I650" s="1302"/>
    </row>
    <row r="651" spans="1:9" s="1306" customFormat="1" ht="10.5" customHeight="1">
      <c r="A651" s="1300"/>
      <c r="B651" s="1293"/>
      <c r="C651" s="1294"/>
      <c r="D651" s="1294"/>
      <c r="E651" s="1301" t="s">
        <v>194</v>
      </c>
      <c r="F651" s="1301"/>
      <c r="G651" s="1307"/>
      <c r="H651" s="1307"/>
      <c r="I651" s="1307"/>
    </row>
    <row r="652" spans="1:9" ht="15.75">
      <c r="A652" s="1300">
        <v>2921</v>
      </c>
      <c r="B652" s="1308" t="s">
        <v>490</v>
      </c>
      <c r="C652" s="1309">
        <v>2</v>
      </c>
      <c r="D652" s="1309">
        <v>1</v>
      </c>
      <c r="E652" s="1301" t="s">
        <v>502</v>
      </c>
      <c r="F652" s="1301"/>
      <c r="G652" s="1302"/>
      <c r="H652" s="1302"/>
      <c r="I652" s="1302"/>
    </row>
    <row r="653" spans="1:9" ht="40.5">
      <c r="A653" s="1300"/>
      <c r="B653" s="1308"/>
      <c r="C653" s="1309"/>
      <c r="D653" s="1309"/>
      <c r="E653" s="1301" t="s">
        <v>989</v>
      </c>
      <c r="F653" s="1301"/>
      <c r="G653" s="1302"/>
      <c r="H653" s="1302"/>
      <c r="I653" s="1302"/>
    </row>
    <row r="654" spans="1:9" ht="15.75" hidden="1">
      <c r="A654" s="1300"/>
      <c r="B654" s="1308"/>
      <c r="C654" s="1309"/>
      <c r="D654" s="1309"/>
      <c r="E654" s="1301" t="s">
        <v>1006</v>
      </c>
      <c r="F654" s="1301"/>
      <c r="G654" s="1302"/>
      <c r="H654" s="1302"/>
      <c r="I654" s="1302"/>
    </row>
    <row r="655" spans="1:9" ht="27">
      <c r="A655" s="1300"/>
      <c r="B655" s="1308"/>
      <c r="C655" s="1309"/>
      <c r="D655" s="1309"/>
      <c r="E655" s="1301" t="s">
        <v>1040</v>
      </c>
      <c r="F655" s="1301">
        <v>4819</v>
      </c>
      <c r="G655" s="1302"/>
      <c r="H655" s="1302">
        <f>'[3]himn,krt'!F32</f>
        <v>0</v>
      </c>
      <c r="I655" s="1302"/>
    </row>
    <row r="656" spans="1:9" ht="15.75" hidden="1">
      <c r="A656" s="1300">
        <v>2922</v>
      </c>
      <c r="B656" s="1308" t="s">
        <v>490</v>
      </c>
      <c r="C656" s="1309">
        <v>2</v>
      </c>
      <c r="D656" s="1309">
        <v>2</v>
      </c>
      <c r="E656" s="1301" t="s">
        <v>503</v>
      </c>
      <c r="F656" s="1301"/>
      <c r="G656" s="1302"/>
      <c r="H656" s="1302"/>
      <c r="I656" s="1302"/>
    </row>
    <row r="657" spans="1:9" ht="40.5" hidden="1">
      <c r="A657" s="1300"/>
      <c r="B657" s="1308"/>
      <c r="C657" s="1309"/>
      <c r="D657" s="1309"/>
      <c r="E657" s="1301" t="s">
        <v>989</v>
      </c>
      <c r="F657" s="1301"/>
      <c r="G657" s="1302"/>
      <c r="H657" s="1302"/>
      <c r="I657" s="1302"/>
    </row>
    <row r="658" spans="1:9" ht="15.75" hidden="1">
      <c r="A658" s="1300"/>
      <c r="B658" s="1308"/>
      <c r="C658" s="1309"/>
      <c r="D658" s="1309"/>
      <c r="E658" s="1301" t="s">
        <v>1006</v>
      </c>
      <c r="F658" s="1301"/>
      <c r="G658" s="1302"/>
      <c r="H658" s="1302"/>
      <c r="I658" s="1302"/>
    </row>
    <row r="659" spans="1:9" ht="15.75" hidden="1">
      <c r="A659" s="1300"/>
      <c r="B659" s="1308"/>
      <c r="C659" s="1309"/>
      <c r="D659" s="1309"/>
      <c r="E659" s="1301" t="s">
        <v>1006</v>
      </c>
      <c r="F659" s="1301"/>
      <c r="G659" s="1302"/>
      <c r="H659" s="1302"/>
      <c r="I659" s="1302"/>
    </row>
    <row r="660" spans="1:9" ht="40.5" hidden="1">
      <c r="A660" s="1300">
        <v>2930</v>
      </c>
      <c r="B660" s="1293" t="s">
        <v>490</v>
      </c>
      <c r="C660" s="1294">
        <v>3</v>
      </c>
      <c r="D660" s="1294">
        <v>0</v>
      </c>
      <c r="E660" s="1303" t="s">
        <v>505</v>
      </c>
      <c r="F660" s="1303"/>
      <c r="G660" s="1302"/>
      <c r="H660" s="1302"/>
      <c r="I660" s="1302"/>
    </row>
    <row r="661" spans="1:9" s="1306" customFormat="1" ht="0.75" hidden="1" customHeight="1">
      <c r="A661" s="1300"/>
      <c r="B661" s="1293"/>
      <c r="C661" s="1294"/>
      <c r="D661" s="1294"/>
      <c r="E661" s="1301" t="s">
        <v>194</v>
      </c>
      <c r="F661" s="1301"/>
      <c r="G661" s="1307"/>
      <c r="H661" s="1307"/>
      <c r="I661" s="1307"/>
    </row>
    <row r="662" spans="1:9" ht="27" hidden="1">
      <c r="A662" s="1300">
        <v>2931</v>
      </c>
      <c r="B662" s="1308" t="s">
        <v>490</v>
      </c>
      <c r="C662" s="1309">
        <v>3</v>
      </c>
      <c r="D662" s="1309">
        <v>1</v>
      </c>
      <c r="E662" s="1301" t="s">
        <v>508</v>
      </c>
      <c r="F662" s="1301"/>
      <c r="G662" s="1302"/>
      <c r="H662" s="1302"/>
      <c r="I662" s="1302"/>
    </row>
    <row r="663" spans="1:9" ht="40.5" hidden="1">
      <c r="A663" s="1300"/>
      <c r="B663" s="1308"/>
      <c r="C663" s="1309"/>
      <c r="D663" s="1309"/>
      <c r="E663" s="1301" t="s">
        <v>989</v>
      </c>
      <c r="F663" s="1301"/>
      <c r="G663" s="1302"/>
      <c r="H663" s="1302"/>
      <c r="I663" s="1302"/>
    </row>
    <row r="664" spans="1:9" ht="15.75" hidden="1">
      <c r="A664" s="1300"/>
      <c r="B664" s="1308"/>
      <c r="C664" s="1309"/>
      <c r="D664" s="1309"/>
      <c r="E664" s="1301" t="s">
        <v>1006</v>
      </c>
      <c r="F664" s="1301"/>
      <c r="G664" s="1302"/>
      <c r="H664" s="1302"/>
      <c r="I664" s="1302"/>
    </row>
    <row r="665" spans="1:9" ht="15.75" hidden="1">
      <c r="A665" s="1300"/>
      <c r="B665" s="1308"/>
      <c r="C665" s="1309"/>
      <c r="D665" s="1309"/>
      <c r="E665" s="1301" t="s">
        <v>1006</v>
      </c>
      <c r="F665" s="1301"/>
      <c r="G665" s="1302"/>
      <c r="H665" s="1302"/>
      <c r="I665" s="1302"/>
    </row>
    <row r="666" spans="1:9" ht="15.75" hidden="1">
      <c r="A666" s="1300">
        <v>2932</v>
      </c>
      <c r="B666" s="1308" t="s">
        <v>490</v>
      </c>
      <c r="C666" s="1309">
        <v>3</v>
      </c>
      <c r="D666" s="1309">
        <v>2</v>
      </c>
      <c r="E666" s="1301" t="s">
        <v>509</v>
      </c>
      <c r="F666" s="1301"/>
      <c r="G666" s="1302"/>
      <c r="H666" s="1302"/>
      <c r="I666" s="1302"/>
    </row>
    <row r="667" spans="1:9" ht="40.5" hidden="1">
      <c r="A667" s="1300"/>
      <c r="B667" s="1308"/>
      <c r="C667" s="1309"/>
      <c r="D667" s="1309"/>
      <c r="E667" s="1301" t="s">
        <v>989</v>
      </c>
      <c r="F667" s="1301"/>
      <c r="G667" s="1302"/>
      <c r="H667" s="1302"/>
      <c r="I667" s="1302"/>
    </row>
    <row r="668" spans="1:9" ht="15.75" hidden="1">
      <c r="A668" s="1300"/>
      <c r="B668" s="1308"/>
      <c r="C668" s="1309"/>
      <c r="D668" s="1309"/>
      <c r="E668" s="1301" t="s">
        <v>1006</v>
      </c>
      <c r="F668" s="1301"/>
      <c r="G668" s="1302"/>
      <c r="H668" s="1302"/>
      <c r="I668" s="1302"/>
    </row>
    <row r="669" spans="1:9" ht="15.75" hidden="1">
      <c r="A669" s="1300"/>
      <c r="B669" s="1308"/>
      <c r="C669" s="1309"/>
      <c r="D669" s="1309"/>
      <c r="E669" s="1301" t="s">
        <v>1006</v>
      </c>
      <c r="F669" s="1301"/>
      <c r="G669" s="1302"/>
      <c r="H669" s="1302"/>
      <c r="I669" s="1302"/>
    </row>
    <row r="670" spans="1:9" ht="15.75" hidden="1">
      <c r="A670" s="1300">
        <v>2940</v>
      </c>
      <c r="B670" s="1293" t="s">
        <v>490</v>
      </c>
      <c r="C670" s="1294">
        <v>4</v>
      </c>
      <c r="D670" s="1294">
        <v>0</v>
      </c>
      <c r="E670" s="1303" t="s">
        <v>511</v>
      </c>
      <c r="F670" s="1303"/>
      <c r="G670" s="1302"/>
      <c r="H670" s="1302"/>
      <c r="I670" s="1302"/>
    </row>
    <row r="671" spans="1:9" s="1306" customFormat="1" ht="0.75" hidden="1" customHeight="1">
      <c r="A671" s="1300"/>
      <c r="B671" s="1293"/>
      <c r="C671" s="1294"/>
      <c r="D671" s="1294"/>
      <c r="E671" s="1301" t="s">
        <v>194</v>
      </c>
      <c r="F671" s="1301"/>
      <c r="G671" s="1307"/>
      <c r="H671" s="1307"/>
      <c r="I671" s="1307"/>
    </row>
    <row r="672" spans="1:9" ht="15.75" hidden="1">
      <c r="A672" s="1300">
        <v>2941</v>
      </c>
      <c r="B672" s="1308" t="s">
        <v>490</v>
      </c>
      <c r="C672" s="1309">
        <v>4</v>
      </c>
      <c r="D672" s="1309">
        <v>1</v>
      </c>
      <c r="E672" s="1301" t="s">
        <v>513</v>
      </c>
      <c r="F672" s="1301"/>
      <c r="G672" s="1302"/>
      <c r="H672" s="1302"/>
      <c r="I672" s="1302"/>
    </row>
    <row r="673" spans="1:9" ht="40.5" hidden="1">
      <c r="A673" s="1300"/>
      <c r="B673" s="1308"/>
      <c r="C673" s="1309"/>
      <c r="D673" s="1309"/>
      <c r="E673" s="1301" t="s">
        <v>989</v>
      </c>
      <c r="F673" s="1301"/>
      <c r="G673" s="1302"/>
      <c r="H673" s="1302"/>
      <c r="I673" s="1302"/>
    </row>
    <row r="674" spans="1:9" ht="15.75" hidden="1">
      <c r="A674" s="1300"/>
      <c r="B674" s="1308"/>
      <c r="C674" s="1309"/>
      <c r="D674" s="1309"/>
      <c r="E674" s="1301" t="s">
        <v>1006</v>
      </c>
      <c r="F674" s="1301"/>
      <c r="G674" s="1302"/>
      <c r="H674" s="1302"/>
      <c r="I674" s="1302"/>
    </row>
    <row r="675" spans="1:9" ht="15.75" hidden="1">
      <c r="A675" s="1300"/>
      <c r="B675" s="1308"/>
      <c r="C675" s="1309"/>
      <c r="D675" s="1309"/>
      <c r="E675" s="1301" t="s">
        <v>1006</v>
      </c>
      <c r="F675" s="1301"/>
      <c r="G675" s="1302"/>
      <c r="H675" s="1302"/>
      <c r="I675" s="1302"/>
    </row>
    <row r="676" spans="1:9" ht="15.75" hidden="1">
      <c r="A676" s="1300">
        <v>2942</v>
      </c>
      <c r="B676" s="1308" t="s">
        <v>490</v>
      </c>
      <c r="C676" s="1309">
        <v>4</v>
      </c>
      <c r="D676" s="1309">
        <v>2</v>
      </c>
      <c r="E676" s="1301" t="s">
        <v>514</v>
      </c>
      <c r="F676" s="1301"/>
      <c r="G676" s="1302"/>
      <c r="H676" s="1302"/>
      <c r="I676" s="1302"/>
    </row>
    <row r="677" spans="1:9" ht="40.5" hidden="1">
      <c r="A677" s="1300"/>
      <c r="B677" s="1308"/>
      <c r="C677" s="1309"/>
      <c r="D677" s="1309"/>
      <c r="E677" s="1301" t="s">
        <v>989</v>
      </c>
      <c r="F677" s="1301"/>
      <c r="G677" s="1302"/>
      <c r="H677" s="1302"/>
      <c r="I677" s="1302"/>
    </row>
    <row r="678" spans="1:9" ht="15.75" hidden="1">
      <c r="A678" s="1300"/>
      <c r="B678" s="1308"/>
      <c r="C678" s="1309"/>
      <c r="D678" s="1309"/>
      <c r="E678" s="1301" t="s">
        <v>1006</v>
      </c>
      <c r="F678" s="1301"/>
      <c r="G678" s="1302"/>
      <c r="H678" s="1302"/>
      <c r="I678" s="1302"/>
    </row>
    <row r="679" spans="1:9" ht="15.75" hidden="1">
      <c r="A679" s="1300"/>
      <c r="B679" s="1308"/>
      <c r="C679" s="1309"/>
      <c r="D679" s="1309"/>
      <c r="E679" s="1301" t="s">
        <v>1006</v>
      </c>
      <c r="F679" s="1301"/>
      <c r="G679" s="1302"/>
      <c r="H679" s="1302"/>
      <c r="I679" s="1302"/>
    </row>
    <row r="680" spans="1:9" ht="15.75" hidden="1">
      <c r="A680" s="1300"/>
      <c r="B680" s="1308"/>
      <c r="C680" s="1309"/>
      <c r="D680" s="1309"/>
      <c r="E680" s="1301" t="s">
        <v>1001</v>
      </c>
      <c r="F680" s="1301">
        <v>4823</v>
      </c>
      <c r="G680" s="1302">
        <f>H680+I680</f>
        <v>0</v>
      </c>
      <c r="H680" s="1302">
        <f>'[3]yndameny mankap.'!F137</f>
        <v>0</v>
      </c>
      <c r="I680" s="1302"/>
    </row>
    <row r="681" spans="1:9" ht="15.75" hidden="1">
      <c r="A681" s="1300"/>
      <c r="B681" s="1308"/>
      <c r="C681" s="1309"/>
      <c r="D681" s="1309"/>
      <c r="E681" s="1007" t="s">
        <v>898</v>
      </c>
      <c r="F681" s="1301">
        <v>5122</v>
      </c>
      <c r="G681" s="1302">
        <f>H681+I681</f>
        <v>0</v>
      </c>
      <c r="H681" s="1302"/>
      <c r="I681" s="1302">
        <f>'[3]yndameny mankap.'!F156</f>
        <v>0</v>
      </c>
    </row>
    <row r="682" spans="1:9" ht="15.75" hidden="1">
      <c r="A682" s="1300">
        <v>2940</v>
      </c>
      <c r="B682" s="1308" t="s">
        <v>490</v>
      </c>
      <c r="C682" s="1309">
        <v>4</v>
      </c>
      <c r="D682" s="1309">
        <v>0</v>
      </c>
      <c r="E682" s="1332" t="s">
        <v>511</v>
      </c>
      <c r="F682" s="1301"/>
      <c r="G682" s="1302">
        <f>H682+I682</f>
        <v>0</v>
      </c>
      <c r="H682" s="1302">
        <f>H684</f>
        <v>0</v>
      </c>
      <c r="I682" s="1302"/>
    </row>
    <row r="683" spans="1:9" ht="15.75" hidden="1">
      <c r="A683" s="1300"/>
      <c r="B683" s="1308"/>
      <c r="C683" s="1309"/>
      <c r="D683" s="1309"/>
      <c r="E683" s="1316" t="s">
        <v>194</v>
      </c>
      <c r="F683" s="1301"/>
      <c r="G683" s="1302"/>
      <c r="H683" s="1302"/>
      <c r="I683" s="1302"/>
    </row>
    <row r="684" spans="1:9" ht="15.75" hidden="1">
      <c r="A684" s="1300">
        <v>2941</v>
      </c>
      <c r="B684" s="1308" t="s">
        <v>490</v>
      </c>
      <c r="C684" s="1309">
        <v>4</v>
      </c>
      <c r="D684" s="1309">
        <v>1</v>
      </c>
      <c r="E684" s="1333" t="s">
        <v>513</v>
      </c>
      <c r="F684" s="1301"/>
      <c r="G684" s="1302">
        <f>H684+I684</f>
        <v>0</v>
      </c>
      <c r="H684" s="1302">
        <f>H685</f>
        <v>0</v>
      </c>
      <c r="I684" s="1302"/>
    </row>
    <row r="685" spans="1:9" ht="15.75" hidden="1">
      <c r="A685" s="1300"/>
      <c r="B685" s="1308"/>
      <c r="C685" s="1309"/>
      <c r="D685" s="1309"/>
      <c r="E685" s="1316" t="s">
        <v>1044</v>
      </c>
      <c r="F685" s="1301">
        <v>4729</v>
      </c>
      <c r="G685" s="1302">
        <f>H685+I685</f>
        <v>0</v>
      </c>
      <c r="H685" s="1302">
        <f>'[3]barcraguyn krt.'!F127</f>
        <v>0</v>
      </c>
      <c r="I685" s="1302"/>
    </row>
    <row r="686" spans="1:9" ht="15.75" hidden="1">
      <c r="A686" s="1300"/>
      <c r="B686" s="1308"/>
      <c r="C686" s="1309"/>
      <c r="D686" s="1309"/>
      <c r="E686" s="1007" t="s">
        <v>900</v>
      </c>
      <c r="F686" s="1301">
        <v>5129</v>
      </c>
      <c r="G686" s="1302"/>
      <c r="H686" s="1302"/>
      <c r="I686" s="1302">
        <f>'[3]yndameny mankap.'!F157</f>
        <v>0</v>
      </c>
    </row>
    <row r="687" spans="1:9" ht="15" customHeight="1">
      <c r="A687" s="1300">
        <v>2950</v>
      </c>
      <c r="B687" s="1293" t="s">
        <v>490</v>
      </c>
      <c r="C687" s="1294">
        <v>5</v>
      </c>
      <c r="D687" s="1294">
        <v>0</v>
      </c>
      <c r="E687" s="1303" t="s">
        <v>516</v>
      </c>
      <c r="F687" s="1303"/>
      <c r="G687" s="1302">
        <f t="shared" ref="G687:G698" si="6">H687+I687</f>
        <v>111396.4</v>
      </c>
      <c r="H687" s="1302">
        <f>H689+H701</f>
        <v>111396.4</v>
      </c>
      <c r="I687" s="1310">
        <f>I689+I701</f>
        <v>0</v>
      </c>
    </row>
    <row r="688" spans="1:9" s="1306" customFormat="1" ht="14.25" customHeight="1">
      <c r="A688" s="1300"/>
      <c r="B688" s="1293"/>
      <c r="C688" s="1294"/>
      <c r="D688" s="1294"/>
      <c r="E688" s="1301" t="s">
        <v>194</v>
      </c>
      <c r="F688" s="1301"/>
      <c r="G688" s="1307"/>
      <c r="H688" s="1307"/>
      <c r="I688" s="1304"/>
    </row>
    <row r="689" spans="1:9" ht="13.5" customHeight="1">
      <c r="A689" s="1300">
        <v>2951</v>
      </c>
      <c r="B689" s="1308" t="s">
        <v>490</v>
      </c>
      <c r="C689" s="1309">
        <v>5</v>
      </c>
      <c r="D689" s="1309">
        <v>1</v>
      </c>
      <c r="E689" s="1301" t="s">
        <v>519</v>
      </c>
      <c r="F689" s="1301"/>
      <c r="G689" s="1302">
        <f t="shared" si="6"/>
        <v>111396.4</v>
      </c>
      <c r="H689" s="1302">
        <f>H691+H692+H693+H694+H695+H696+H697+H698+H700+H723+H699</f>
        <v>111396.4</v>
      </c>
      <c r="I689" s="1310">
        <f>I700</f>
        <v>0</v>
      </c>
    </row>
    <row r="690" spans="1:9" ht="18.75" customHeight="1">
      <c r="A690" s="1300"/>
      <c r="B690" s="1308"/>
      <c r="C690" s="1309"/>
      <c r="D690" s="1309"/>
      <c r="E690" s="1316" t="s">
        <v>989</v>
      </c>
      <c r="F690" s="1301"/>
      <c r="G690" s="1302"/>
      <c r="H690" s="1302"/>
      <c r="I690" s="1302"/>
    </row>
    <row r="691" spans="1:9" ht="27" hidden="1">
      <c r="A691" s="1300"/>
      <c r="B691" s="1308"/>
      <c r="C691" s="1309"/>
      <c r="D691" s="1309"/>
      <c r="E691" s="1301" t="s">
        <v>699</v>
      </c>
      <c r="F691" s="1301"/>
      <c r="G691" s="1302">
        <f t="shared" si="6"/>
        <v>0</v>
      </c>
      <c r="H691" s="1302"/>
      <c r="I691" s="1302"/>
    </row>
    <row r="692" spans="1:9" ht="15.75" hidden="1">
      <c r="A692" s="1300"/>
      <c r="B692" s="1308"/>
      <c r="C692" s="1309"/>
      <c r="D692" s="1309"/>
      <c r="E692" s="1301" t="s">
        <v>1008</v>
      </c>
      <c r="F692" s="1301"/>
      <c r="G692" s="1302">
        <f t="shared" si="6"/>
        <v>0</v>
      </c>
      <c r="H692" s="1302"/>
      <c r="I692" s="1302"/>
    </row>
    <row r="693" spans="1:9" ht="15.75" hidden="1">
      <c r="A693" s="1300"/>
      <c r="B693" s="1308"/>
      <c r="C693" s="1309"/>
      <c r="D693" s="1309"/>
      <c r="E693" s="1311" t="s">
        <v>1045</v>
      </c>
      <c r="F693" s="1311"/>
      <c r="G693" s="1302">
        <f t="shared" si="6"/>
        <v>0</v>
      </c>
      <c r="H693" s="1302"/>
      <c r="I693" s="1302"/>
    </row>
    <row r="694" spans="1:9" ht="15.75" hidden="1">
      <c r="A694" s="1300"/>
      <c r="B694" s="1308"/>
      <c r="C694" s="1309"/>
      <c r="D694" s="1309"/>
      <c r="E694" s="1301" t="s">
        <v>728</v>
      </c>
      <c r="F694" s="1301"/>
      <c r="G694" s="1302">
        <f t="shared" si="6"/>
        <v>0</v>
      </c>
      <c r="H694" s="1302"/>
      <c r="I694" s="1302"/>
    </row>
    <row r="695" spans="1:9" ht="15.75" hidden="1">
      <c r="A695" s="1300"/>
      <c r="B695" s="1308"/>
      <c r="C695" s="1309"/>
      <c r="D695" s="1309"/>
      <c r="E695" s="1301" t="s">
        <v>758</v>
      </c>
      <c r="F695" s="1301"/>
      <c r="G695" s="1302">
        <f t="shared" si="6"/>
        <v>0</v>
      </c>
      <c r="H695" s="1302"/>
      <c r="I695" s="1302"/>
    </row>
    <row r="696" spans="1:9" ht="15.75" hidden="1">
      <c r="A696" s="1300"/>
      <c r="B696" s="1308"/>
      <c r="C696" s="1309"/>
      <c r="D696" s="1309"/>
      <c r="E696" s="1301" t="s">
        <v>770</v>
      </c>
      <c r="F696" s="1301"/>
      <c r="G696" s="1302">
        <f t="shared" si="6"/>
        <v>0</v>
      </c>
      <c r="H696" s="1302"/>
      <c r="I696" s="1302"/>
    </row>
    <row r="697" spans="1:9" ht="15.75" hidden="1">
      <c r="A697" s="1300"/>
      <c r="B697" s="1308"/>
      <c r="C697" s="1309"/>
      <c r="D697" s="1309"/>
      <c r="E697" s="1301" t="s">
        <v>772</v>
      </c>
      <c r="F697" s="1301"/>
      <c r="G697" s="1302">
        <f t="shared" si="6"/>
        <v>0</v>
      </c>
      <c r="H697" s="1302"/>
      <c r="I697" s="1302"/>
    </row>
    <row r="698" spans="1:9" ht="27.75" customHeight="1">
      <c r="A698" s="1300"/>
      <c r="B698" s="1308"/>
      <c r="C698" s="1309"/>
      <c r="D698" s="1309"/>
      <c r="E698" s="1301" t="s">
        <v>1010</v>
      </c>
      <c r="F698" s="1301">
        <v>4637</v>
      </c>
      <c r="G698" s="1302">
        <f t="shared" si="6"/>
        <v>110346.4</v>
      </c>
      <c r="H698" s="1302">
        <f>'[3]yndam arvest erash'!F104</f>
        <v>110346.4</v>
      </c>
      <c r="I698" s="1302"/>
    </row>
    <row r="699" spans="1:9" ht="27.75" customHeight="1">
      <c r="A699" s="1300"/>
      <c r="B699" s="1308"/>
      <c r="C699" s="1309"/>
      <c r="D699" s="1309"/>
      <c r="E699" s="1008" t="s">
        <v>828</v>
      </c>
      <c r="F699" s="1301">
        <v>4655</v>
      </c>
      <c r="G699" s="1310">
        <f>H699</f>
        <v>1050</v>
      </c>
      <c r="H699" s="1310">
        <f>'[3]yndam arvest erash'!F111</f>
        <v>1050</v>
      </c>
      <c r="I699" s="1302"/>
    </row>
    <row r="700" spans="1:9" ht="15.75" customHeight="1">
      <c r="A700" s="1300"/>
      <c r="B700" s="1308"/>
      <c r="C700" s="1309"/>
      <c r="D700" s="1309"/>
      <c r="E700" s="1301" t="s">
        <v>1005</v>
      </c>
      <c r="F700" s="1301">
        <v>5113</v>
      </c>
      <c r="G700" s="1302">
        <f>H700+I700</f>
        <v>0</v>
      </c>
      <c r="H700" s="1302">
        <f>'[3]yndam arvest erash'!F137</f>
        <v>0</v>
      </c>
      <c r="I700" s="1302">
        <f>[3]marzadproc!F154</f>
        <v>0</v>
      </c>
    </row>
    <row r="701" spans="1:9" ht="9.75" hidden="1" customHeight="1">
      <c r="A701" s="1300">
        <v>2952</v>
      </c>
      <c r="B701" s="1308" t="s">
        <v>490</v>
      </c>
      <c r="C701" s="1309">
        <v>5</v>
      </c>
      <c r="D701" s="1309">
        <v>2</v>
      </c>
      <c r="E701" s="1301" t="s">
        <v>520</v>
      </c>
      <c r="F701" s="1301"/>
      <c r="G701" s="1302"/>
      <c r="H701" s="1302"/>
      <c r="I701" s="1302"/>
    </row>
    <row r="702" spans="1:9" ht="9.75" hidden="1" customHeight="1">
      <c r="A702" s="1300"/>
      <c r="B702" s="1308"/>
      <c r="C702" s="1309"/>
      <c r="D702" s="1309"/>
      <c r="E702" s="1301" t="s">
        <v>989</v>
      </c>
      <c r="F702" s="1301"/>
      <c r="G702" s="1302"/>
      <c r="H702" s="1302"/>
      <c r="I702" s="1302"/>
    </row>
    <row r="703" spans="1:9" ht="9.75" hidden="1" customHeight="1">
      <c r="A703" s="1300"/>
      <c r="B703" s="1308"/>
      <c r="C703" s="1309"/>
      <c r="D703" s="1309"/>
      <c r="E703" s="1301" t="s">
        <v>1006</v>
      </c>
      <c r="F703" s="1301"/>
      <c r="G703" s="1302"/>
      <c r="H703" s="1302"/>
      <c r="I703" s="1302"/>
    </row>
    <row r="704" spans="1:9" ht="9.75" hidden="1" customHeight="1">
      <c r="A704" s="1300"/>
      <c r="B704" s="1308"/>
      <c r="C704" s="1309"/>
      <c r="D704" s="1309"/>
      <c r="E704" s="1301" t="s">
        <v>1006</v>
      </c>
      <c r="F704" s="1301"/>
      <c r="G704" s="1302"/>
      <c r="H704" s="1302"/>
      <c r="I704" s="1302"/>
    </row>
    <row r="705" spans="1:9" ht="9.75" hidden="1" customHeight="1">
      <c r="A705" s="1300">
        <v>2960</v>
      </c>
      <c r="B705" s="1293" t="s">
        <v>490</v>
      </c>
      <c r="C705" s="1294">
        <v>6</v>
      </c>
      <c r="D705" s="1294">
        <v>0</v>
      </c>
      <c r="E705" s="1303" t="s">
        <v>521</v>
      </c>
      <c r="F705" s="1303"/>
      <c r="G705" s="1302"/>
      <c r="H705" s="1302"/>
      <c r="I705" s="1302"/>
    </row>
    <row r="706" spans="1:9" s="1306" customFormat="1" ht="9.75" hidden="1" customHeight="1">
      <c r="A706" s="1300"/>
      <c r="B706" s="1293"/>
      <c r="C706" s="1294"/>
      <c r="D706" s="1294"/>
      <c r="E706" s="1301" t="s">
        <v>194</v>
      </c>
      <c r="F706" s="1301"/>
      <c r="G706" s="1307"/>
      <c r="H706" s="1307"/>
      <c r="I706" s="1307"/>
    </row>
    <row r="707" spans="1:9" ht="9.75" hidden="1" customHeight="1">
      <c r="A707" s="1300">
        <v>2961</v>
      </c>
      <c r="B707" s="1308" t="s">
        <v>490</v>
      </c>
      <c r="C707" s="1309">
        <v>6</v>
      </c>
      <c r="D707" s="1309">
        <v>1</v>
      </c>
      <c r="E707" s="1301" t="s">
        <v>521</v>
      </c>
      <c r="F707" s="1301"/>
      <c r="G707" s="1302"/>
      <c r="H707" s="1302"/>
      <c r="I707" s="1302"/>
    </row>
    <row r="708" spans="1:9" ht="9.75" hidden="1" customHeight="1">
      <c r="A708" s="1300"/>
      <c r="B708" s="1308"/>
      <c r="C708" s="1309"/>
      <c r="D708" s="1309"/>
      <c r="E708" s="1301" t="s">
        <v>989</v>
      </c>
      <c r="F708" s="1301"/>
      <c r="G708" s="1302"/>
      <c r="H708" s="1302"/>
      <c r="I708" s="1302"/>
    </row>
    <row r="709" spans="1:9" ht="9.75" hidden="1" customHeight="1">
      <c r="A709" s="1300"/>
      <c r="B709" s="1308"/>
      <c r="C709" s="1309"/>
      <c r="D709" s="1309"/>
      <c r="E709" s="1301" t="s">
        <v>1006</v>
      </c>
      <c r="F709" s="1301"/>
      <c r="G709" s="1302"/>
      <c r="H709" s="1302"/>
      <c r="I709" s="1302"/>
    </row>
    <row r="710" spans="1:9" ht="9.75" hidden="1" customHeight="1">
      <c r="A710" s="1300"/>
      <c r="B710" s="1308"/>
      <c r="C710" s="1309"/>
      <c r="D710" s="1309"/>
      <c r="E710" s="1301" t="s">
        <v>1006</v>
      </c>
      <c r="F710" s="1301"/>
      <c r="G710" s="1302"/>
      <c r="H710" s="1302"/>
      <c r="I710" s="1302"/>
    </row>
    <row r="711" spans="1:9" ht="9.75" hidden="1" customHeight="1">
      <c r="A711" s="1300">
        <v>2970</v>
      </c>
      <c r="B711" s="1293" t="s">
        <v>490</v>
      </c>
      <c r="C711" s="1294">
        <v>7</v>
      </c>
      <c r="D711" s="1294">
        <v>0</v>
      </c>
      <c r="E711" s="1303" t="s">
        <v>524</v>
      </c>
      <c r="F711" s="1303"/>
      <c r="G711" s="1302"/>
      <c r="H711" s="1302"/>
      <c r="I711" s="1302"/>
    </row>
    <row r="712" spans="1:9" s="1306" customFormat="1" ht="9.75" hidden="1" customHeight="1">
      <c r="A712" s="1300"/>
      <c r="B712" s="1293"/>
      <c r="C712" s="1294"/>
      <c r="D712" s="1294"/>
      <c r="E712" s="1301" t="s">
        <v>194</v>
      </c>
      <c r="F712" s="1301"/>
      <c r="G712" s="1307"/>
      <c r="H712" s="1307"/>
      <c r="I712" s="1307"/>
    </row>
    <row r="713" spans="1:9" ht="9.75" hidden="1" customHeight="1">
      <c r="A713" s="1300">
        <v>2971</v>
      </c>
      <c r="B713" s="1308" t="s">
        <v>490</v>
      </c>
      <c r="C713" s="1309">
        <v>7</v>
      </c>
      <c r="D713" s="1309">
        <v>1</v>
      </c>
      <c r="E713" s="1301" t="s">
        <v>524</v>
      </c>
      <c r="F713" s="1301"/>
      <c r="G713" s="1302"/>
      <c r="H713" s="1302"/>
      <c r="I713" s="1302"/>
    </row>
    <row r="714" spans="1:9" ht="9.75" hidden="1" customHeight="1">
      <c r="A714" s="1300"/>
      <c r="B714" s="1308"/>
      <c r="C714" s="1309"/>
      <c r="D714" s="1309"/>
      <c r="E714" s="1301" t="s">
        <v>989</v>
      </c>
      <c r="F714" s="1301"/>
      <c r="G714" s="1302"/>
      <c r="H714" s="1302"/>
      <c r="I714" s="1302"/>
    </row>
    <row r="715" spans="1:9" ht="9.75" hidden="1" customHeight="1">
      <c r="A715" s="1300"/>
      <c r="B715" s="1308"/>
      <c r="C715" s="1309"/>
      <c r="D715" s="1309"/>
      <c r="E715" s="1301" t="s">
        <v>1006</v>
      </c>
      <c r="F715" s="1301"/>
      <c r="G715" s="1302"/>
      <c r="H715" s="1302"/>
      <c r="I715" s="1302"/>
    </row>
    <row r="716" spans="1:9" ht="9.75" hidden="1" customHeight="1">
      <c r="A716" s="1300"/>
      <c r="B716" s="1308"/>
      <c r="C716" s="1309"/>
      <c r="D716" s="1309"/>
      <c r="E716" s="1301" t="s">
        <v>1006</v>
      </c>
      <c r="F716" s="1301"/>
      <c r="G716" s="1302"/>
      <c r="H716" s="1302"/>
      <c r="I716" s="1302"/>
    </row>
    <row r="717" spans="1:9" ht="9.75" hidden="1" customHeight="1">
      <c r="A717" s="1300">
        <v>2980</v>
      </c>
      <c r="B717" s="1293" t="s">
        <v>490</v>
      </c>
      <c r="C717" s="1294">
        <v>8</v>
      </c>
      <c r="D717" s="1294">
        <v>0</v>
      </c>
      <c r="E717" s="1303" t="s">
        <v>527</v>
      </c>
      <c r="F717" s="1303"/>
      <c r="G717" s="1302"/>
      <c r="H717" s="1302"/>
      <c r="I717" s="1302"/>
    </row>
    <row r="718" spans="1:9" s="1306" customFormat="1" ht="9.75" hidden="1" customHeight="1">
      <c r="A718" s="1300"/>
      <c r="B718" s="1293"/>
      <c r="C718" s="1294"/>
      <c r="D718" s="1294"/>
      <c r="E718" s="1301" t="s">
        <v>194</v>
      </c>
      <c r="F718" s="1301"/>
      <c r="G718" s="1307"/>
      <c r="H718" s="1307"/>
      <c r="I718" s="1307"/>
    </row>
    <row r="719" spans="1:9" ht="9.75" hidden="1" customHeight="1">
      <c r="A719" s="1300">
        <v>2981</v>
      </c>
      <c r="B719" s="1308" t="s">
        <v>490</v>
      </c>
      <c r="C719" s="1309">
        <v>8</v>
      </c>
      <c r="D719" s="1309">
        <v>1</v>
      </c>
      <c r="E719" s="1301" t="s">
        <v>527</v>
      </c>
      <c r="F719" s="1301"/>
      <c r="G719" s="1302"/>
      <c r="H719" s="1302"/>
      <c r="I719" s="1302"/>
    </row>
    <row r="720" spans="1:9" ht="9.75" hidden="1" customHeight="1">
      <c r="A720" s="1300"/>
      <c r="B720" s="1308"/>
      <c r="C720" s="1309"/>
      <c r="D720" s="1309"/>
      <c r="E720" s="1301" t="s">
        <v>989</v>
      </c>
      <c r="F720" s="1301"/>
      <c r="G720" s="1302"/>
      <c r="H720" s="1302"/>
      <c r="I720" s="1302"/>
    </row>
    <row r="721" spans="1:9" ht="7.5" customHeight="1">
      <c r="A721" s="1300"/>
      <c r="B721" s="1308"/>
      <c r="C721" s="1309"/>
      <c r="D721" s="1309"/>
      <c r="E721" s="1301" t="s">
        <v>1006</v>
      </c>
      <c r="F721" s="1301"/>
      <c r="G721" s="1302"/>
      <c r="H721" s="1302"/>
      <c r="I721" s="1302"/>
    </row>
    <row r="722" spans="1:9" ht="9.75" customHeight="1">
      <c r="A722" s="1300"/>
      <c r="B722" s="1308"/>
      <c r="C722" s="1309"/>
      <c r="D722" s="1309"/>
      <c r="E722" s="1301" t="s">
        <v>1006</v>
      </c>
      <c r="F722" s="1301"/>
      <c r="G722" s="1302"/>
      <c r="H722" s="1302"/>
      <c r="I722" s="1302"/>
    </row>
    <row r="723" spans="1:9" ht="18.75" customHeight="1">
      <c r="A723" s="1300"/>
      <c r="B723" s="1308"/>
      <c r="C723" s="1309"/>
      <c r="D723" s="1309"/>
      <c r="E723" s="1301" t="s">
        <v>1011</v>
      </c>
      <c r="F723" s="1301">
        <v>4657</v>
      </c>
      <c r="G723" s="1302">
        <f>H723+I723</f>
        <v>0</v>
      </c>
      <c r="H723" s="1302">
        <f>'[3]yndam arvest erash'!F113</f>
        <v>0</v>
      </c>
      <c r="I723" s="1302"/>
    </row>
    <row r="724" spans="1:9" s="1298" customFormat="1" ht="39" customHeight="1">
      <c r="A724" s="1292">
        <v>3000</v>
      </c>
      <c r="B724" s="1293" t="s">
        <v>529</v>
      </c>
      <c r="C724" s="1294">
        <v>0</v>
      </c>
      <c r="D724" s="1294">
        <v>0</v>
      </c>
      <c r="E724" s="1295" t="s">
        <v>1046</v>
      </c>
      <c r="F724" s="1295"/>
      <c r="G724" s="1310">
        <f>H724+I724</f>
        <v>5300</v>
      </c>
      <c r="H724" s="1324">
        <f>H726+H736+H742+H745+H751+H757+H763+H771+H775</f>
        <v>5300</v>
      </c>
      <c r="I724" s="1324">
        <f>I726+I736+I742+I745+I751+I757+I763+I771+I775</f>
        <v>0</v>
      </c>
    </row>
    <row r="725" spans="1:9" ht="11.25" customHeight="1">
      <c r="A725" s="1300"/>
      <c r="B725" s="1293"/>
      <c r="C725" s="1294"/>
      <c r="D725" s="1294"/>
      <c r="E725" s="1301" t="s">
        <v>191</v>
      </c>
      <c r="F725" s="1301"/>
      <c r="G725" s="1310"/>
      <c r="H725" s="1310"/>
      <c r="I725" s="1310"/>
    </row>
    <row r="726" spans="1:9" ht="15.75" hidden="1">
      <c r="A726" s="1300">
        <v>3010</v>
      </c>
      <c r="B726" s="1293" t="s">
        <v>529</v>
      </c>
      <c r="C726" s="1294">
        <v>1</v>
      </c>
      <c r="D726" s="1294">
        <v>0</v>
      </c>
      <c r="E726" s="1303" t="s">
        <v>533</v>
      </c>
      <c r="F726" s="1303"/>
      <c r="G726" s="1310">
        <f>H726+I726</f>
        <v>0</v>
      </c>
      <c r="H726" s="1310">
        <f>H728+H732</f>
        <v>0</v>
      </c>
      <c r="I726" s="1310"/>
    </row>
    <row r="727" spans="1:9" s="1306" customFormat="1" ht="10.5" hidden="1" customHeight="1">
      <c r="A727" s="1300"/>
      <c r="B727" s="1293"/>
      <c r="C727" s="1294"/>
      <c r="D727" s="1294"/>
      <c r="E727" s="1301" t="s">
        <v>194</v>
      </c>
      <c r="F727" s="1301"/>
      <c r="G727" s="1304"/>
      <c r="H727" s="1304"/>
      <c r="I727" s="1304"/>
    </row>
    <row r="728" spans="1:9" ht="15.75" hidden="1">
      <c r="A728" s="1300">
        <v>3011</v>
      </c>
      <c r="B728" s="1308" t="s">
        <v>529</v>
      </c>
      <c r="C728" s="1309">
        <v>1</v>
      </c>
      <c r="D728" s="1309">
        <v>1</v>
      </c>
      <c r="E728" s="1301" t="s">
        <v>535</v>
      </c>
      <c r="F728" s="1301"/>
      <c r="G728" s="1310"/>
      <c r="H728" s="1310"/>
      <c r="I728" s="1310"/>
    </row>
    <row r="729" spans="1:9" ht="40.5" hidden="1">
      <c r="A729" s="1300"/>
      <c r="B729" s="1308"/>
      <c r="C729" s="1309"/>
      <c r="D729" s="1309"/>
      <c r="E729" s="1301" t="s">
        <v>989</v>
      </c>
      <c r="F729" s="1301"/>
      <c r="G729" s="1310"/>
      <c r="H729" s="1310"/>
      <c r="I729" s="1310"/>
    </row>
    <row r="730" spans="1:9" ht="15.75" hidden="1">
      <c r="A730" s="1300"/>
      <c r="B730" s="1308"/>
      <c r="C730" s="1309"/>
      <c r="D730" s="1309"/>
      <c r="E730" s="1301" t="s">
        <v>1006</v>
      </c>
      <c r="F730" s="1301"/>
      <c r="G730" s="1310"/>
      <c r="H730" s="1310"/>
      <c r="I730" s="1310"/>
    </row>
    <row r="731" spans="1:9" ht="15.75" hidden="1">
      <c r="A731" s="1300"/>
      <c r="B731" s="1308"/>
      <c r="C731" s="1309"/>
      <c r="D731" s="1309"/>
      <c r="E731" s="1301" t="s">
        <v>1006</v>
      </c>
      <c r="F731" s="1301"/>
      <c r="G731" s="1310"/>
      <c r="H731" s="1310"/>
      <c r="I731" s="1310"/>
    </row>
    <row r="732" spans="1:9" ht="15.75" hidden="1">
      <c r="A732" s="1300">
        <v>3012</v>
      </c>
      <c r="B732" s="1308" t="s">
        <v>529</v>
      </c>
      <c r="C732" s="1309">
        <v>1</v>
      </c>
      <c r="D732" s="1309">
        <v>2</v>
      </c>
      <c r="E732" s="1301" t="s">
        <v>536</v>
      </c>
      <c r="F732" s="1301"/>
      <c r="G732" s="1310"/>
      <c r="H732" s="1310"/>
      <c r="I732" s="1310"/>
    </row>
    <row r="733" spans="1:9" ht="40.5" hidden="1">
      <c r="A733" s="1300"/>
      <c r="B733" s="1308"/>
      <c r="C733" s="1309"/>
      <c r="D733" s="1309"/>
      <c r="E733" s="1301" t="s">
        <v>989</v>
      </c>
      <c r="F733" s="1301"/>
      <c r="G733" s="1310"/>
      <c r="H733" s="1310"/>
      <c r="I733" s="1310"/>
    </row>
    <row r="734" spans="1:9" ht="15.75" hidden="1">
      <c r="A734" s="1300"/>
      <c r="B734" s="1308"/>
      <c r="C734" s="1309"/>
      <c r="D734" s="1309"/>
      <c r="E734" s="1301" t="s">
        <v>1006</v>
      </c>
      <c r="F734" s="1301"/>
      <c r="G734" s="1310"/>
      <c r="H734" s="1310"/>
      <c r="I734" s="1310"/>
    </row>
    <row r="735" spans="1:9" ht="15.75" hidden="1">
      <c r="A735" s="1300"/>
      <c r="B735" s="1308"/>
      <c r="C735" s="1309"/>
      <c r="D735" s="1309"/>
      <c r="E735" s="1301" t="s">
        <v>1006</v>
      </c>
      <c r="F735" s="1301"/>
      <c r="G735" s="1310"/>
      <c r="H735" s="1310"/>
      <c r="I735" s="1310"/>
    </row>
    <row r="736" spans="1:9" ht="15" hidden="1" customHeight="1">
      <c r="A736" s="1300">
        <v>3020</v>
      </c>
      <c r="B736" s="1293" t="s">
        <v>529</v>
      </c>
      <c r="C736" s="1294">
        <v>2</v>
      </c>
      <c r="D736" s="1294">
        <v>0</v>
      </c>
      <c r="E736" s="1303" t="s">
        <v>538</v>
      </c>
      <c r="F736" s="1303"/>
      <c r="G736" s="1310">
        <f>H736+I736</f>
        <v>0</v>
      </c>
      <c r="H736" s="1310">
        <f>H738</f>
        <v>0</v>
      </c>
      <c r="I736" s="1310"/>
    </row>
    <row r="737" spans="1:9" s="1306" customFormat="1" ht="10.5" hidden="1" customHeight="1">
      <c r="A737" s="1300"/>
      <c r="B737" s="1293"/>
      <c r="C737" s="1294"/>
      <c r="D737" s="1294"/>
      <c r="E737" s="1301" t="s">
        <v>194</v>
      </c>
      <c r="F737" s="1301"/>
      <c r="G737" s="1304"/>
      <c r="H737" s="1304"/>
      <c r="I737" s="1304"/>
    </row>
    <row r="738" spans="1:9" ht="15.75" hidden="1">
      <c r="A738" s="1300">
        <v>3021</v>
      </c>
      <c r="B738" s="1308" t="s">
        <v>529</v>
      </c>
      <c r="C738" s="1309">
        <v>2</v>
      </c>
      <c r="D738" s="1309">
        <v>1</v>
      </c>
      <c r="E738" s="1301" t="s">
        <v>538</v>
      </c>
      <c r="F738" s="1301"/>
      <c r="G738" s="1310"/>
      <c r="H738" s="1310"/>
      <c r="I738" s="1310"/>
    </row>
    <row r="739" spans="1:9" ht="40.5" hidden="1">
      <c r="A739" s="1300"/>
      <c r="B739" s="1308"/>
      <c r="C739" s="1309"/>
      <c r="D739" s="1309"/>
      <c r="E739" s="1301" t="s">
        <v>989</v>
      </c>
      <c r="F739" s="1301"/>
      <c r="G739" s="1310"/>
      <c r="H739" s="1310"/>
      <c r="I739" s="1310"/>
    </row>
    <row r="740" spans="1:9" ht="15.75" hidden="1">
      <c r="A740" s="1300"/>
      <c r="B740" s="1308"/>
      <c r="C740" s="1309"/>
      <c r="D740" s="1309"/>
      <c r="E740" s="1301" t="s">
        <v>1006</v>
      </c>
      <c r="F740" s="1301"/>
      <c r="G740" s="1310"/>
      <c r="H740" s="1310"/>
      <c r="I740" s="1310"/>
    </row>
    <row r="741" spans="1:9" ht="15.75" hidden="1">
      <c r="A741" s="1300"/>
      <c r="B741" s="1308"/>
      <c r="C741" s="1309"/>
      <c r="D741" s="1309"/>
      <c r="E741" s="1301" t="s">
        <v>1006</v>
      </c>
      <c r="F741" s="1301"/>
      <c r="G741" s="1310"/>
      <c r="H741" s="1310"/>
      <c r="I741" s="1310"/>
    </row>
    <row r="742" spans="1:9" ht="15.75" hidden="1">
      <c r="A742" s="1300">
        <v>3030</v>
      </c>
      <c r="B742" s="1293" t="s">
        <v>529</v>
      </c>
      <c r="C742" s="1294">
        <v>3</v>
      </c>
      <c r="D742" s="1294">
        <v>0</v>
      </c>
      <c r="E742" s="1303" t="s">
        <v>541</v>
      </c>
      <c r="F742" s="1303"/>
      <c r="G742" s="1310">
        <f>H742+I742</f>
        <v>0</v>
      </c>
      <c r="H742" s="1310">
        <f>H744</f>
        <v>0</v>
      </c>
      <c r="I742" s="1310"/>
    </row>
    <row r="743" spans="1:9" s="1306" customFormat="1" ht="10.5" hidden="1" customHeight="1">
      <c r="A743" s="1300"/>
      <c r="B743" s="1293"/>
      <c r="C743" s="1294"/>
      <c r="D743" s="1294"/>
      <c r="E743" s="1301" t="s">
        <v>194</v>
      </c>
      <c r="F743" s="1301"/>
      <c r="G743" s="1304"/>
      <c r="H743" s="1304"/>
      <c r="I743" s="1304"/>
    </row>
    <row r="744" spans="1:9" s="1306" customFormat="1" ht="10.5" hidden="1" customHeight="1">
      <c r="A744" s="1300">
        <v>3031</v>
      </c>
      <c r="B744" s="1308" t="s">
        <v>529</v>
      </c>
      <c r="C744" s="1309">
        <v>3</v>
      </c>
      <c r="D744" s="1309">
        <v>1</v>
      </c>
      <c r="E744" s="1301" t="s">
        <v>541</v>
      </c>
      <c r="F744" s="1301"/>
      <c r="G744" s="1304"/>
      <c r="H744" s="1304"/>
      <c r="I744" s="1304"/>
    </row>
    <row r="745" spans="1:9" ht="15.75" hidden="1">
      <c r="A745" s="1300">
        <v>3040</v>
      </c>
      <c r="B745" s="1293" t="s">
        <v>529</v>
      </c>
      <c r="C745" s="1294">
        <v>4</v>
      </c>
      <c r="D745" s="1294">
        <v>0</v>
      </c>
      <c r="E745" s="1303" t="s">
        <v>544</v>
      </c>
      <c r="F745" s="1303"/>
      <c r="G745" s="1310">
        <f>H745+I745</f>
        <v>0</v>
      </c>
      <c r="H745" s="1310">
        <f>H747</f>
        <v>0</v>
      </c>
      <c r="I745" s="1310"/>
    </row>
    <row r="746" spans="1:9" s="1306" customFormat="1" ht="10.5" hidden="1" customHeight="1">
      <c r="A746" s="1300"/>
      <c r="B746" s="1293"/>
      <c r="C746" s="1294"/>
      <c r="D746" s="1294"/>
      <c r="E746" s="1301" t="s">
        <v>194</v>
      </c>
      <c r="F746" s="1301"/>
      <c r="G746" s="1304"/>
      <c r="H746" s="1304"/>
      <c r="I746" s="1304"/>
    </row>
    <row r="747" spans="1:9" ht="15.75" hidden="1">
      <c r="A747" s="1300">
        <v>3041</v>
      </c>
      <c r="B747" s="1308" t="s">
        <v>529</v>
      </c>
      <c r="C747" s="1309">
        <v>4</v>
      </c>
      <c r="D747" s="1309">
        <v>1</v>
      </c>
      <c r="E747" s="1301" t="s">
        <v>544</v>
      </c>
      <c r="F747" s="1301"/>
      <c r="G747" s="1310"/>
      <c r="H747" s="1310"/>
      <c r="I747" s="1310"/>
    </row>
    <row r="748" spans="1:9" ht="40.5" hidden="1">
      <c r="A748" s="1300"/>
      <c r="B748" s="1308"/>
      <c r="C748" s="1309"/>
      <c r="D748" s="1309"/>
      <c r="E748" s="1301" t="s">
        <v>989</v>
      </c>
      <c r="F748" s="1301"/>
      <c r="G748" s="1310"/>
      <c r="H748" s="1310"/>
      <c r="I748" s="1310"/>
    </row>
    <row r="749" spans="1:9" ht="15.75" hidden="1">
      <c r="A749" s="1300"/>
      <c r="B749" s="1308"/>
      <c r="C749" s="1309"/>
      <c r="D749" s="1309"/>
      <c r="E749" s="1301" t="s">
        <v>1006</v>
      </c>
      <c r="F749" s="1301"/>
      <c r="G749" s="1310"/>
      <c r="H749" s="1310"/>
      <c r="I749" s="1310"/>
    </row>
    <row r="750" spans="1:9" ht="15.75" hidden="1">
      <c r="A750" s="1300"/>
      <c r="B750" s="1308"/>
      <c r="C750" s="1309"/>
      <c r="D750" s="1309"/>
      <c r="E750" s="1301" t="s">
        <v>1006</v>
      </c>
      <c r="F750" s="1301"/>
      <c r="G750" s="1310"/>
      <c r="H750" s="1310"/>
      <c r="I750" s="1310"/>
    </row>
    <row r="751" spans="1:9" ht="15.75" hidden="1">
      <c r="A751" s="1300">
        <v>3050</v>
      </c>
      <c r="B751" s="1293" t="s">
        <v>529</v>
      </c>
      <c r="C751" s="1294">
        <v>5</v>
      </c>
      <c r="D751" s="1294">
        <v>0</v>
      </c>
      <c r="E751" s="1303" t="s">
        <v>546</v>
      </c>
      <c r="F751" s="1303"/>
      <c r="G751" s="1310">
        <f>H751+I751</f>
        <v>0</v>
      </c>
      <c r="H751" s="1310">
        <f>H753</f>
        <v>0</v>
      </c>
      <c r="I751" s="1310"/>
    </row>
    <row r="752" spans="1:9" s="1306" customFormat="1" ht="10.5" hidden="1" customHeight="1">
      <c r="A752" s="1300"/>
      <c r="B752" s="1293"/>
      <c r="C752" s="1294"/>
      <c r="D752" s="1294"/>
      <c r="E752" s="1301" t="s">
        <v>194</v>
      </c>
      <c r="F752" s="1301"/>
      <c r="G752" s="1304"/>
      <c r="H752" s="1304"/>
      <c r="I752" s="1304"/>
    </row>
    <row r="753" spans="1:9" ht="15.75" hidden="1">
      <c r="A753" s="1300">
        <v>3051</v>
      </c>
      <c r="B753" s="1308" t="s">
        <v>529</v>
      </c>
      <c r="C753" s="1309">
        <v>5</v>
      </c>
      <c r="D753" s="1309">
        <v>1</v>
      </c>
      <c r="E753" s="1301" t="s">
        <v>546</v>
      </c>
      <c r="F753" s="1301"/>
      <c r="G753" s="1310"/>
      <c r="H753" s="1310"/>
      <c r="I753" s="1310"/>
    </row>
    <row r="754" spans="1:9" ht="13.5" hidden="1" customHeight="1">
      <c r="A754" s="1300"/>
      <c r="B754" s="1308"/>
      <c r="C754" s="1309"/>
      <c r="D754" s="1309"/>
      <c r="E754" s="1301" t="s">
        <v>989</v>
      </c>
      <c r="F754" s="1301"/>
      <c r="G754" s="1310"/>
      <c r="H754" s="1310"/>
      <c r="I754" s="1310"/>
    </row>
    <row r="755" spans="1:9" ht="15.75" hidden="1">
      <c r="A755" s="1300"/>
      <c r="B755" s="1308"/>
      <c r="C755" s="1309"/>
      <c r="D755" s="1309"/>
      <c r="E755" s="1301" t="s">
        <v>1006</v>
      </c>
      <c r="F755" s="1301"/>
      <c r="G755" s="1310"/>
      <c r="H755" s="1310"/>
      <c r="I755" s="1310"/>
    </row>
    <row r="756" spans="1:9" ht="15.75" hidden="1">
      <c r="A756" s="1300"/>
      <c r="B756" s="1308"/>
      <c r="C756" s="1309"/>
      <c r="D756" s="1309"/>
      <c r="E756" s="1301" t="s">
        <v>1006</v>
      </c>
      <c r="F756" s="1301"/>
      <c r="G756" s="1310"/>
      <c r="H756" s="1310"/>
      <c r="I756" s="1310"/>
    </row>
    <row r="757" spans="1:9" ht="15.75" hidden="1">
      <c r="A757" s="1300">
        <v>3060</v>
      </c>
      <c r="B757" s="1293" t="s">
        <v>529</v>
      </c>
      <c r="C757" s="1294">
        <v>6</v>
      </c>
      <c r="D757" s="1294">
        <v>0</v>
      </c>
      <c r="E757" s="1303" t="s">
        <v>549</v>
      </c>
      <c r="F757" s="1303"/>
      <c r="G757" s="1310">
        <f>H757+I757</f>
        <v>0</v>
      </c>
      <c r="H757" s="1310">
        <f>H759</f>
        <v>0</v>
      </c>
      <c r="I757" s="1310"/>
    </row>
    <row r="758" spans="1:9" s="1306" customFormat="1" ht="10.5" hidden="1" customHeight="1">
      <c r="A758" s="1300"/>
      <c r="B758" s="1293"/>
      <c r="C758" s="1294"/>
      <c r="D758" s="1294"/>
      <c r="E758" s="1301" t="s">
        <v>194</v>
      </c>
      <c r="F758" s="1301"/>
      <c r="G758" s="1304"/>
      <c r="H758" s="1304"/>
      <c r="I758" s="1304"/>
    </row>
    <row r="759" spans="1:9" ht="15.75" hidden="1">
      <c r="A759" s="1300">
        <v>3061</v>
      </c>
      <c r="B759" s="1308" t="s">
        <v>529</v>
      </c>
      <c r="C759" s="1309">
        <v>6</v>
      </c>
      <c r="D759" s="1309">
        <v>1</v>
      </c>
      <c r="E759" s="1301" t="s">
        <v>549</v>
      </c>
      <c r="F759" s="1301"/>
      <c r="G759" s="1310"/>
      <c r="H759" s="1310"/>
      <c r="I759" s="1310"/>
    </row>
    <row r="760" spans="1:9" ht="40.5" hidden="1">
      <c r="A760" s="1300"/>
      <c r="B760" s="1308"/>
      <c r="C760" s="1309"/>
      <c r="D760" s="1309"/>
      <c r="E760" s="1301" t="s">
        <v>989</v>
      </c>
      <c r="F760" s="1301"/>
      <c r="G760" s="1310"/>
      <c r="H760" s="1310"/>
      <c r="I760" s="1310"/>
    </row>
    <row r="761" spans="1:9" ht="15.75" hidden="1">
      <c r="A761" s="1300"/>
      <c r="B761" s="1308"/>
      <c r="C761" s="1309"/>
      <c r="D761" s="1309"/>
      <c r="E761" s="1301" t="s">
        <v>1006</v>
      </c>
      <c r="F761" s="1301"/>
      <c r="G761" s="1310"/>
      <c r="H761" s="1310"/>
      <c r="I761" s="1310"/>
    </row>
    <row r="762" spans="1:9" ht="15.75" hidden="1">
      <c r="A762" s="1300"/>
      <c r="B762" s="1308"/>
      <c r="C762" s="1309"/>
      <c r="D762" s="1309"/>
      <c r="E762" s="1301" t="s">
        <v>1006</v>
      </c>
      <c r="F762" s="1301"/>
      <c r="G762" s="1310"/>
      <c r="H762" s="1310"/>
      <c r="I762" s="1310"/>
    </row>
    <row r="763" spans="1:9" ht="27">
      <c r="A763" s="1300">
        <v>3070</v>
      </c>
      <c r="B763" s="1293" t="s">
        <v>529</v>
      </c>
      <c r="C763" s="1294">
        <v>7</v>
      </c>
      <c r="D763" s="1294">
        <v>0</v>
      </c>
      <c r="E763" s="1303" t="s">
        <v>551</v>
      </c>
      <c r="F763" s="1303"/>
      <c r="G763" s="1310">
        <f>H763+I763</f>
        <v>5300</v>
      </c>
      <c r="H763" s="1310">
        <f>H765</f>
        <v>5300</v>
      </c>
      <c r="I763" s="1310"/>
    </row>
    <row r="764" spans="1:9" s="1306" customFormat="1" ht="10.5" customHeight="1">
      <c r="A764" s="1300"/>
      <c r="B764" s="1293"/>
      <c r="C764" s="1294"/>
      <c r="D764" s="1294"/>
      <c r="E764" s="1301" t="s">
        <v>194</v>
      </c>
      <c r="F764" s="1301"/>
      <c r="G764" s="1304"/>
      <c r="H764" s="1304"/>
      <c r="I764" s="1304"/>
    </row>
    <row r="765" spans="1:9" ht="27">
      <c r="A765" s="1300">
        <v>3071</v>
      </c>
      <c r="B765" s="1308" t="s">
        <v>529</v>
      </c>
      <c r="C765" s="1309">
        <v>7</v>
      </c>
      <c r="D765" s="1309">
        <v>1</v>
      </c>
      <c r="E765" s="1301" t="s">
        <v>551</v>
      </c>
      <c r="F765" s="1301"/>
      <c r="G765" s="1310">
        <f>H765+I765</f>
        <v>5300</v>
      </c>
      <c r="H765" s="1310">
        <f>H769+H770+H767+H768</f>
        <v>5300</v>
      </c>
      <c r="I765" s="1310"/>
    </row>
    <row r="766" spans="1:9" ht="20.25" customHeight="1">
      <c r="A766" s="1300"/>
      <c r="B766" s="1308"/>
      <c r="C766" s="1309"/>
      <c r="D766" s="1309"/>
      <c r="E766" s="1301" t="s">
        <v>989</v>
      </c>
      <c r="F766" s="1301"/>
      <c r="G766" s="1310"/>
      <c r="H766" s="1310"/>
      <c r="I766" s="1310"/>
    </row>
    <row r="767" spans="1:9" ht="12.75" customHeight="1">
      <c r="A767" s="1300"/>
      <c r="B767" s="1308"/>
      <c r="C767" s="1309"/>
      <c r="D767" s="1309"/>
      <c r="E767" s="1301" t="s">
        <v>997</v>
      </c>
      <c r="F767" s="1301">
        <v>4239</v>
      </c>
      <c r="G767" s="1310">
        <f>H767+I767</f>
        <v>1000</v>
      </c>
      <c r="H767" s="1310">
        <f>'[3]soc ogn'!F62</f>
        <v>1000</v>
      </c>
      <c r="I767" s="1310"/>
    </row>
    <row r="768" spans="1:9" ht="12.75" customHeight="1">
      <c r="A768" s="1300"/>
      <c r="B768" s="1308"/>
      <c r="C768" s="1309"/>
      <c r="D768" s="1309"/>
      <c r="E768" s="1301" t="s">
        <v>1047</v>
      </c>
      <c r="F768" s="1301">
        <v>4267</v>
      </c>
      <c r="G768" s="1310">
        <f>H768+I768</f>
        <v>0</v>
      </c>
      <c r="H768" s="1310">
        <f>'[3]soc ogn'!F75</f>
        <v>0</v>
      </c>
      <c r="I768" s="1310"/>
    </row>
    <row r="769" spans="1:9" ht="12" customHeight="1">
      <c r="A769" s="1300"/>
      <c r="B769" s="1308"/>
      <c r="C769" s="1309"/>
      <c r="D769" s="1309"/>
      <c r="E769" s="1301" t="s">
        <v>1035</v>
      </c>
      <c r="F769" s="1301">
        <v>4729</v>
      </c>
      <c r="G769" s="1310">
        <f>H769+I769</f>
        <v>4300</v>
      </c>
      <c r="H769" s="1310">
        <f>'[3]soc ogn'!F127</f>
        <v>4300</v>
      </c>
      <c r="I769" s="1310"/>
    </row>
    <row r="770" spans="1:9" ht="24.75" hidden="1" customHeight="1">
      <c r="A770" s="1300"/>
      <c r="B770" s="1308"/>
      <c r="C770" s="1309"/>
      <c r="D770" s="1309"/>
      <c r="E770" s="1301" t="s">
        <v>1048</v>
      </c>
      <c r="F770" s="1301">
        <v>4819</v>
      </c>
      <c r="G770" s="1302">
        <f>H770+I770</f>
        <v>0</v>
      </c>
      <c r="H770" s="1302">
        <f>'[3]nvir. b`h'!F133</f>
        <v>0</v>
      </c>
      <c r="I770" s="1302"/>
    </row>
    <row r="771" spans="1:9" ht="16.5" hidden="1" customHeight="1">
      <c r="A771" s="1300">
        <v>3080</v>
      </c>
      <c r="B771" s="1293" t="s">
        <v>529</v>
      </c>
      <c r="C771" s="1294">
        <v>8</v>
      </c>
      <c r="D771" s="1294">
        <v>0</v>
      </c>
      <c r="E771" s="1303" t="s">
        <v>553</v>
      </c>
      <c r="F771" s="1303"/>
      <c r="G771" s="1302">
        <f>H771+I771</f>
        <v>0</v>
      </c>
      <c r="H771" s="1302">
        <f>H773</f>
        <v>0</v>
      </c>
      <c r="I771" s="1302"/>
    </row>
    <row r="772" spans="1:9" s="1306" customFormat="1" ht="16.5" hidden="1" customHeight="1">
      <c r="A772" s="1300"/>
      <c r="B772" s="1293"/>
      <c r="C772" s="1294"/>
      <c r="D772" s="1294"/>
      <c r="E772" s="1301" t="s">
        <v>194</v>
      </c>
      <c r="F772" s="1301"/>
      <c r="G772" s="1307"/>
      <c r="H772" s="1307"/>
      <c r="I772" s="1307"/>
    </row>
    <row r="773" spans="1:9" ht="16.5" hidden="1" customHeight="1">
      <c r="A773" s="1300">
        <v>3081</v>
      </c>
      <c r="B773" s="1308" t="s">
        <v>529</v>
      </c>
      <c r="C773" s="1309">
        <v>8</v>
      </c>
      <c r="D773" s="1309">
        <v>1</v>
      </c>
      <c r="E773" s="1301" t="s">
        <v>553</v>
      </c>
      <c r="F773" s="1301"/>
      <c r="G773" s="1302"/>
      <c r="H773" s="1302"/>
      <c r="I773" s="1302"/>
    </row>
    <row r="774" spans="1:9" s="1306" customFormat="1" ht="16.5" hidden="1" customHeight="1">
      <c r="A774" s="1300"/>
      <c r="B774" s="1293"/>
      <c r="C774" s="1294"/>
      <c r="D774" s="1294"/>
      <c r="E774" s="1301" t="s">
        <v>194</v>
      </c>
      <c r="F774" s="1301"/>
      <c r="G774" s="1307"/>
      <c r="H774" s="1307"/>
      <c r="I774" s="1307"/>
    </row>
    <row r="775" spans="1:9" ht="16.5" hidden="1" customHeight="1">
      <c r="A775" s="1300">
        <v>3090</v>
      </c>
      <c r="B775" s="1293" t="s">
        <v>529</v>
      </c>
      <c r="C775" s="1334">
        <v>9</v>
      </c>
      <c r="D775" s="1294">
        <v>0</v>
      </c>
      <c r="E775" s="1303" t="s">
        <v>557</v>
      </c>
      <c r="F775" s="1303"/>
      <c r="G775" s="1302">
        <f>H775+I775</f>
        <v>0</v>
      </c>
      <c r="H775" s="1302">
        <f>H777+H781</f>
        <v>0</v>
      </c>
      <c r="I775" s="1302"/>
    </row>
    <row r="776" spans="1:9" s="1306" customFormat="1" ht="16.5" hidden="1" customHeight="1">
      <c r="A776" s="1300"/>
      <c r="B776" s="1293"/>
      <c r="C776" s="1294"/>
      <c r="D776" s="1294"/>
      <c r="E776" s="1301" t="s">
        <v>194</v>
      </c>
      <c r="F776" s="1301"/>
      <c r="G776" s="1307"/>
      <c r="H776" s="1307"/>
      <c r="I776" s="1307"/>
    </row>
    <row r="777" spans="1:9" ht="16.5" hidden="1" customHeight="1">
      <c r="A777" s="1300">
        <v>3091</v>
      </c>
      <c r="B777" s="1308" t="s">
        <v>529</v>
      </c>
      <c r="C777" s="1292">
        <v>9</v>
      </c>
      <c r="D777" s="1309">
        <v>1</v>
      </c>
      <c r="E777" s="1301" t="s">
        <v>557</v>
      </c>
      <c r="F777" s="1301"/>
      <c r="G777" s="1302"/>
      <c r="H777" s="1302"/>
      <c r="I777" s="1302"/>
    </row>
    <row r="778" spans="1:9" ht="16.5" hidden="1" customHeight="1">
      <c r="A778" s="1300"/>
      <c r="B778" s="1308"/>
      <c r="C778" s="1309"/>
      <c r="D778" s="1309"/>
      <c r="E778" s="1301" t="s">
        <v>989</v>
      </c>
      <c r="F778" s="1301"/>
      <c r="G778" s="1302"/>
      <c r="H778" s="1302"/>
      <c r="I778" s="1302"/>
    </row>
    <row r="779" spans="1:9" ht="16.5" hidden="1" customHeight="1">
      <c r="A779" s="1300"/>
      <c r="B779" s="1308"/>
      <c r="C779" s="1309"/>
      <c r="D779" s="1309"/>
      <c r="E779" s="1301" t="s">
        <v>1006</v>
      </c>
      <c r="F779" s="1301"/>
      <c r="G779" s="1302"/>
      <c r="H779" s="1302"/>
      <c r="I779" s="1302"/>
    </row>
    <row r="780" spans="1:9" ht="16.5" hidden="1" customHeight="1">
      <c r="A780" s="1300"/>
      <c r="B780" s="1308"/>
      <c r="C780" s="1309"/>
      <c r="D780" s="1309"/>
      <c r="E780" s="1301" t="s">
        <v>1006</v>
      </c>
      <c r="F780" s="1301"/>
      <c r="G780" s="1302"/>
      <c r="H780" s="1302"/>
      <c r="I780" s="1302"/>
    </row>
    <row r="781" spans="1:9" ht="16.5" hidden="1" customHeight="1">
      <c r="A781" s="1300">
        <v>3092</v>
      </c>
      <c r="B781" s="1308" t="s">
        <v>529</v>
      </c>
      <c r="C781" s="1292">
        <v>9</v>
      </c>
      <c r="D781" s="1309">
        <v>2</v>
      </c>
      <c r="E781" s="1301" t="s">
        <v>559</v>
      </c>
      <c r="F781" s="1301"/>
      <c r="G781" s="1302"/>
      <c r="H781" s="1302"/>
      <c r="I781" s="1302"/>
    </row>
    <row r="782" spans="1:9" ht="16.5" hidden="1" customHeight="1">
      <c r="A782" s="1300"/>
      <c r="B782" s="1308"/>
      <c r="C782" s="1309"/>
      <c r="D782" s="1309"/>
      <c r="E782" s="1301" t="s">
        <v>989</v>
      </c>
      <c r="F782" s="1301"/>
      <c r="G782" s="1302"/>
      <c r="H782" s="1302"/>
      <c r="I782" s="1302"/>
    </row>
    <row r="783" spans="1:9" ht="16.5" hidden="1" customHeight="1">
      <c r="A783" s="1300"/>
      <c r="B783" s="1308"/>
      <c r="C783" s="1309"/>
      <c r="D783" s="1309"/>
      <c r="E783" s="1301" t="s">
        <v>1006</v>
      </c>
      <c r="F783" s="1301"/>
      <c r="G783" s="1302"/>
      <c r="H783" s="1302"/>
      <c r="I783" s="1302"/>
    </row>
    <row r="784" spans="1:9" ht="16.5" hidden="1" customHeight="1">
      <c r="A784" s="1300"/>
      <c r="B784" s="1308"/>
      <c r="C784" s="1309"/>
      <c r="D784" s="1309"/>
      <c r="E784" s="1301" t="s">
        <v>1006</v>
      </c>
      <c r="F784" s="1301"/>
      <c r="G784" s="1302"/>
      <c r="H784" s="1302"/>
      <c r="I784" s="1302"/>
    </row>
    <row r="785" spans="1:9" s="1298" customFormat="1" ht="15" customHeight="1">
      <c r="A785" s="1292">
        <v>3100</v>
      </c>
      <c r="B785" s="1293" t="s">
        <v>561</v>
      </c>
      <c r="C785" s="1293" t="s">
        <v>188</v>
      </c>
      <c r="D785" s="1293" t="s">
        <v>188</v>
      </c>
      <c r="E785" s="1335" t="s">
        <v>1049</v>
      </c>
      <c r="F785" s="1335"/>
      <c r="G785" s="1310">
        <f>H785+I785-[3]ekamut!F124</f>
        <v>50000</v>
      </c>
      <c r="H785" s="1296">
        <f>H787</f>
        <v>150000</v>
      </c>
      <c r="I785" s="1296"/>
    </row>
    <row r="786" spans="1:9" ht="15.75" customHeight="1">
      <c r="A786" s="1300"/>
      <c r="B786" s="1293"/>
      <c r="C786" s="1294"/>
      <c r="D786" s="1294"/>
      <c r="E786" s="1301" t="s">
        <v>191</v>
      </c>
      <c r="F786" s="1301"/>
      <c r="G786" s="1310"/>
      <c r="H786" s="1310"/>
      <c r="I786" s="1310"/>
    </row>
    <row r="787" spans="1:9" ht="13.5" customHeight="1">
      <c r="A787" s="1300">
        <v>3110</v>
      </c>
      <c r="B787" s="1336" t="s">
        <v>561</v>
      </c>
      <c r="C787" s="1336" t="s">
        <v>13</v>
      </c>
      <c r="D787" s="1336" t="s">
        <v>188</v>
      </c>
      <c r="E787" s="1321" t="s">
        <v>563</v>
      </c>
      <c r="F787" s="1321"/>
      <c r="G787" s="1337">
        <f>H787+I787-[3]ekamut!F124</f>
        <v>50000</v>
      </c>
      <c r="H787" s="1310">
        <f>H789</f>
        <v>150000</v>
      </c>
      <c r="I787" s="1310">
        <f>I789</f>
        <v>0</v>
      </c>
    </row>
    <row r="788" spans="1:9" s="1306" customFormat="1" ht="15.75">
      <c r="A788" s="1300"/>
      <c r="B788" s="1293"/>
      <c r="C788" s="1294"/>
      <c r="D788" s="1294"/>
      <c r="E788" s="1301" t="s">
        <v>194</v>
      </c>
      <c r="F788" s="1301"/>
      <c r="G788" s="1304"/>
      <c r="H788" s="1304"/>
      <c r="I788" s="1304"/>
    </row>
    <row r="789" spans="1:9" ht="15.75">
      <c r="A789" s="1300">
        <v>3112</v>
      </c>
      <c r="B789" s="1336" t="s">
        <v>561</v>
      </c>
      <c r="C789" s="1336" t="s">
        <v>13</v>
      </c>
      <c r="D789" s="1336" t="s">
        <v>182</v>
      </c>
      <c r="E789" s="1322" t="s">
        <v>564</v>
      </c>
      <c r="F789" s="1322"/>
      <c r="G789" s="1310">
        <f>H789+I789-[3]ekamut!F124</f>
        <v>50000</v>
      </c>
      <c r="H789" s="1310">
        <f>H791</f>
        <v>150000</v>
      </c>
      <c r="I789" s="1310">
        <f>I791</f>
        <v>0</v>
      </c>
    </row>
    <row r="790" spans="1:9" ht="12.75" customHeight="1">
      <c r="A790" s="1300"/>
      <c r="B790" s="1308"/>
      <c r="C790" s="1309"/>
      <c r="D790" s="1309"/>
      <c r="E790" s="1316" t="s">
        <v>989</v>
      </c>
      <c r="F790" s="1301"/>
      <c r="G790" s="1310"/>
      <c r="H790" s="1310"/>
      <c r="I790" s="1310"/>
    </row>
    <row r="791" spans="1:9" ht="15" customHeight="1">
      <c r="A791" s="1300"/>
      <c r="B791" s="1308"/>
      <c r="C791" s="1309"/>
      <c r="D791" s="1309"/>
      <c r="E791" s="1301" t="s">
        <v>1050</v>
      </c>
      <c r="F791" s="1301">
        <v>4891</v>
      </c>
      <c r="G791" s="1310">
        <f>H791+I791-[3]ekamut!F124</f>
        <v>50000</v>
      </c>
      <c r="H791" s="1310">
        <f>'[3]gorc caxs'!G307</f>
        <v>150000</v>
      </c>
      <c r="I791" s="1310"/>
    </row>
    <row r="792" spans="1:9" ht="15.75" hidden="1">
      <c r="A792" s="1338"/>
      <c r="B792" s="1339"/>
      <c r="C792" s="1309"/>
      <c r="D792" s="1340"/>
      <c r="E792" s="1341" t="s">
        <v>1006</v>
      </c>
      <c r="F792" s="1341"/>
      <c r="G792" s="1342"/>
      <c r="H792" s="1343"/>
      <c r="I792" s="1344"/>
    </row>
    <row r="793" spans="1:9" ht="17.25" hidden="1" customHeight="1">
      <c r="A793" s="1345"/>
      <c r="B793" s="1346"/>
      <c r="C793" s="1347"/>
      <c r="D793" s="1348"/>
      <c r="E793" s="1349" t="s">
        <v>1006</v>
      </c>
      <c r="F793" s="1350"/>
      <c r="G793" s="1351"/>
      <c r="H793" s="1352"/>
      <c r="I793" s="1353"/>
    </row>
    <row r="794" spans="1:9">
      <c r="B794" s="1355"/>
      <c r="C794" s="1356"/>
      <c r="D794" s="1357"/>
    </row>
    <row r="795" spans="1:9">
      <c r="B795" s="1360"/>
      <c r="C795" s="1356"/>
      <c r="D795" s="1357"/>
    </row>
    <row r="796" spans="1:9">
      <c r="B796" s="1360"/>
      <c r="C796" s="1356"/>
      <c r="D796" s="1357"/>
      <c r="E796" s="1265"/>
      <c r="F796" s="1265"/>
    </row>
    <row r="797" spans="1:9">
      <c r="B797" s="1360"/>
      <c r="C797" s="1361"/>
      <c r="D797" s="1362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1506" t="s">
        <v>165</v>
      </c>
      <c r="C1" s="1506"/>
      <c r="D1" s="1506"/>
      <c r="E1" s="1506"/>
      <c r="F1" s="1506"/>
      <c r="G1" s="1506"/>
      <c r="H1" s="1506"/>
      <c r="I1" s="1506"/>
      <c r="J1" s="1506"/>
      <c r="K1" s="1506"/>
      <c r="L1" s="1506"/>
      <c r="M1" s="1506"/>
      <c r="N1" s="1506"/>
      <c r="O1" s="1506"/>
      <c r="P1" s="1506"/>
      <c r="Q1" s="1506"/>
      <c r="R1" s="1506"/>
    </row>
    <row r="2" spans="1:22" ht="12" customHeight="1">
      <c r="A2" s="130"/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</row>
    <row r="3" spans="1:22" ht="12" customHeight="1">
      <c r="A3" s="1507" t="s">
        <v>1052</v>
      </c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  <c r="N3" s="1507"/>
      <c r="O3" s="1507"/>
      <c r="P3" s="1507"/>
      <c r="Q3" s="1507"/>
      <c r="R3" s="1507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1508" t="s">
        <v>167</v>
      </c>
      <c r="C5" s="1508"/>
      <c r="D5" s="1508"/>
      <c r="E5" s="1508"/>
      <c r="F5" s="1508"/>
      <c r="G5" s="1508"/>
      <c r="H5" s="1508"/>
      <c r="I5" s="1508"/>
      <c r="J5" s="1508"/>
      <c r="K5" s="1508"/>
      <c r="L5" s="1508"/>
      <c r="M5" s="1508"/>
      <c r="N5" s="1508"/>
      <c r="O5" s="1508"/>
      <c r="P5" s="1508"/>
      <c r="Q5" s="1508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1509" t="s">
        <v>168</v>
      </c>
      <c r="O6" s="1509"/>
      <c r="P6" s="1509"/>
      <c r="Q6" s="1509"/>
      <c r="R6" s="1509"/>
    </row>
    <row r="7" spans="1:22" ht="21" customHeight="1">
      <c r="A7" s="1510" t="s">
        <v>169</v>
      </c>
      <c r="B7" s="1512" t="s">
        <v>170</v>
      </c>
      <c r="C7" s="1514" t="s">
        <v>171</v>
      </c>
      <c r="D7" s="1516" t="s">
        <v>172</v>
      </c>
      <c r="E7" s="1518" t="s">
        <v>173</v>
      </c>
      <c r="F7" s="1504" t="s">
        <v>174</v>
      </c>
      <c r="G7" s="1505" t="s">
        <v>175</v>
      </c>
      <c r="H7" s="1505"/>
      <c r="I7" s="1505"/>
      <c r="J7" s="1505"/>
      <c r="K7" s="1505" t="s">
        <v>176</v>
      </c>
      <c r="L7" s="1505"/>
      <c r="M7" s="1505"/>
      <c r="N7" s="1505"/>
      <c r="O7" s="1505" t="s">
        <v>177</v>
      </c>
      <c r="P7" s="1505"/>
      <c r="Q7" s="1505"/>
      <c r="R7" s="1505"/>
    </row>
    <row r="8" spans="1:22" ht="30.75" customHeight="1" thickBot="1">
      <c r="A8" s="1511"/>
      <c r="B8" s="1513"/>
      <c r="C8" s="1515"/>
      <c r="D8" s="1517"/>
      <c r="E8" s="1519"/>
      <c r="F8" s="1504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K10+O10-'[4]ekam erams bashx nor'!L140</f>
        <v>981817.00150000001</v>
      </c>
      <c r="H10" s="154">
        <f>L10+P10-'[4]ekam erams bashx nor'!M140</f>
        <v>1855139.737</v>
      </c>
      <c r="I10" s="88">
        <f>M10+Q10-'[4]ekam erams bashx nor'!N140</f>
        <v>2661070.2885000003</v>
      </c>
      <c r="J10" s="154">
        <f>N10+R10-'[4]ekam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[4]aparat!G32</f>
        <v>61445.510999999999</v>
      </c>
      <c r="L15" s="184">
        <f>[4]aparat!H32</f>
        <v>114489.011</v>
      </c>
      <c r="M15" s="184">
        <f>[4]aparat!I32</f>
        <v>166666.81099999999</v>
      </c>
      <c r="N15" s="184">
        <f>[4]aparat!J32</f>
        <v>199438.511</v>
      </c>
      <c r="O15" s="185">
        <f>[4]aparat!G150</f>
        <v>8400</v>
      </c>
      <c r="P15" s="185">
        <f>[4]aparat!H150</f>
        <v>12535</v>
      </c>
      <c r="Q15" s="185">
        <f>[4]aparat!I150</f>
        <v>12535</v>
      </c>
      <c r="R15" s="185">
        <f>[4]aparat!J150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'[4]zags '!G32+'[4]վեկտոր պլյուս'!G32</f>
        <v>967.62249999999995</v>
      </c>
      <c r="L26" s="184">
        <f>'[4]zags '!H32+'[4]վեկտոր պլյուս'!H32</f>
        <v>1924.6220000000001</v>
      </c>
      <c r="M26" s="184">
        <f>'[4]zags '!I32+'[4]վեկտոր պլյուս'!I32</f>
        <v>2884.1224999999999</v>
      </c>
      <c r="N26" s="184">
        <f>'[4]zags '!J32+'[4]վեկտոր պլյուս'!J32</f>
        <v>3327</v>
      </c>
      <c r="O26" s="185">
        <f>'[4]zags '!G151+'[4]վեկտոր պլյուս'!G151</f>
        <v>0</v>
      </c>
      <c r="P26" s="185">
        <f>'[4]zags '!H151+'[4]վեկտոր պլյուս'!H151</f>
        <v>0</v>
      </c>
      <c r="Q26" s="185">
        <f>'[4]zags '!I151+'[4]վեկտոր պլյուս'!I151</f>
        <v>0</v>
      </c>
      <c r="R26" s="185">
        <f>'[4]zags '!J151+'[4]վեկտոր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[4]turq!G32</f>
        <v>22647.667000000001</v>
      </c>
      <c r="L35" s="185">
        <f>[4]turq!H32</f>
        <v>48303.667000000001</v>
      </c>
      <c r="M35" s="185">
        <f>[4]turq!I32</f>
        <v>68946.667000000001</v>
      </c>
      <c r="N35" s="185">
        <f>[4]turq!F32</f>
        <v>88950.767000000007</v>
      </c>
      <c r="O35" s="185">
        <f>[4]turq!G151</f>
        <v>400</v>
      </c>
      <c r="P35" s="185">
        <f>[4]turq!H151</f>
        <v>5150</v>
      </c>
      <c r="Q35" s="185">
        <f>[4]turq!I151</f>
        <v>5150</v>
      </c>
      <c r="R35" s="185">
        <f>[4]turq!J151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[4]gjuxatntes!G34</f>
        <v>0</v>
      </c>
      <c r="L98" s="208">
        <f>[4]gjuxatntes!H34</f>
        <v>312</v>
      </c>
      <c r="M98" s="208">
        <f>[4]gjuxatntes!I34</f>
        <v>5307.6890000000003</v>
      </c>
      <c r="N98" s="208">
        <f>[4]gjuxatntes!J34</f>
        <v>5619.6890000000003</v>
      </c>
      <c r="O98" s="209">
        <f>[4]gjuxatntes!G153</f>
        <v>0</v>
      </c>
      <c r="P98" s="209">
        <f>[4]gjuxatntes!H153</f>
        <v>0</v>
      </c>
      <c r="Q98" s="209">
        <f>[4]gjuxatntes!I153</f>
        <v>0</v>
      </c>
      <c r="R98" s="209">
        <f>[4]gjuxatntes!J153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[4]gazafikacum!G134</f>
        <v>147651.69200000001</v>
      </c>
      <c r="P105" s="213">
        <f>[4]gazafikacum!H134</f>
        <v>156483.69200000001</v>
      </c>
      <c r="Q105" s="213">
        <f>[4]gazafikacum!I134</f>
        <v>426531.42700000003</v>
      </c>
      <c r="R105" s="213">
        <f>[4]gazafikacum!J134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'[4]chanap transp'!G32</f>
        <v>10556.4</v>
      </c>
      <c r="L117" s="185">
        <f>'[4]chanap transp'!H32</f>
        <v>17399.8</v>
      </c>
      <c r="M117" s="185">
        <f>'[4]chanap transp'!I32</f>
        <v>23195.200000000001</v>
      </c>
      <c r="N117" s="185">
        <f>'[4]chanap transp'!J32</f>
        <v>28841</v>
      </c>
      <c r="O117" s="189">
        <f>'[4]chanap transp'!G151</f>
        <v>120313.8</v>
      </c>
      <c r="P117" s="189">
        <f>'[4]chanap transp'!H151</f>
        <v>286502</v>
      </c>
      <c r="Q117" s="189">
        <f>'[4]chanap transp'!I151</f>
        <v>484680.25300000003</v>
      </c>
      <c r="R117" s="189">
        <f>'[4]chanap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'[4]transp nax'!G150</f>
        <v>0</v>
      </c>
      <c r="P137" s="171">
        <f>'[4]transp nax'!H150</f>
        <v>0</v>
      </c>
      <c r="Q137" s="171">
        <f>'[4]transp nax'!I150</f>
        <v>0</v>
      </c>
      <c r="R137" s="171">
        <f>'[4]transp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'[4]ajl nax'!G32</f>
        <v>0</v>
      </c>
      <c r="L139" s="171">
        <f>'[4]ajl nax'!H32</f>
        <v>0</v>
      </c>
      <c r="M139" s="171">
        <f>'[4]ajl nax'!I32</f>
        <v>0</v>
      </c>
      <c r="N139" s="171">
        <f>'[4]ajl nax'!J32</f>
        <v>0</v>
      </c>
      <c r="O139" s="171">
        <f>'[4]ajl nax'!G150</f>
        <v>0</v>
      </c>
      <c r="P139" s="171">
        <f>'[4]ajl nax'!H150</f>
        <v>0</v>
      </c>
      <c r="Q139" s="171">
        <f>'[4]ajl nax'!I150</f>
        <v>0</v>
      </c>
      <c r="R139" s="171">
        <f>'[4]ajl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'[4]tntes harab'!G34</f>
        <v>0</v>
      </c>
      <c r="L142" s="185">
        <f>'[4]tntes harab'!H34</f>
        <v>0</v>
      </c>
      <c r="M142" s="185">
        <f>'[4]tntes harab'!I34</f>
        <v>0</v>
      </c>
      <c r="N142" s="185">
        <f>'[4]tntes harab'!J34</f>
        <v>0</v>
      </c>
      <c r="O142" s="190">
        <f>'[4]tntes harab'!G152</f>
        <v>-65000</v>
      </c>
      <c r="P142" s="190">
        <f>'[4]tntes harab'!H152</f>
        <v>-130000</v>
      </c>
      <c r="Q142" s="190">
        <f>'[4]tntes harab'!I152</f>
        <v>-195000</v>
      </c>
      <c r="R142" s="190">
        <f>'[4]tntes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[4]axb!G32</f>
        <v>26447.111000000001</v>
      </c>
      <c r="L147" s="185">
        <f>[4]axb!H32</f>
        <v>46179.95</v>
      </c>
      <c r="M147" s="185">
        <f>[4]axb!I32</f>
        <v>66184</v>
      </c>
      <c r="N147" s="185">
        <f>[4]axb!J32</f>
        <v>85818.9</v>
      </c>
      <c r="O147" s="190">
        <f>[4]axb!G151</f>
        <v>0</v>
      </c>
      <c r="P147" s="190">
        <f>[4]axb!H151</f>
        <v>0</v>
      </c>
      <c r="Q147" s="190">
        <f>[4]axb!I151</f>
        <v>0</v>
      </c>
      <c r="R147" s="190">
        <f>[4]axb!J151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'[4]srgaka mig'!G32</f>
        <v>1000</v>
      </c>
      <c r="L162" s="185">
        <f>'[4]srgaka mig'!H32</f>
        <v>4822.25</v>
      </c>
      <c r="M162" s="185">
        <f>'[4]srgaka mig'!I32</f>
        <v>6071.25</v>
      </c>
      <c r="N162" s="185">
        <f>'[4]srgaka mig'!J32</f>
        <v>6071.25</v>
      </c>
      <c r="O162" s="190">
        <f>'[4]srgaka mig'!G151</f>
        <v>3160</v>
      </c>
      <c r="P162" s="190">
        <f>'[4]srgaka mig'!H151</f>
        <v>3160</v>
      </c>
      <c r="Q162" s="190">
        <f>'[4]srgaka mig'!I151</f>
        <v>3160</v>
      </c>
      <c r="R162" s="190">
        <f>'[4]srgaka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'[4]bnak shin'!G32</f>
        <v>2350</v>
      </c>
      <c r="L165" s="185">
        <f>'[4]bnak shin'!H32</f>
        <v>4938</v>
      </c>
      <c r="M165" s="185">
        <f>'[4]bnak shin'!I32</f>
        <v>8542.1</v>
      </c>
      <c r="N165" s="185">
        <f>'[4]bnak shin'!J32</f>
        <v>10448.5</v>
      </c>
      <c r="O165" s="185">
        <f>'[4]bnak shin'!G150</f>
        <v>203365</v>
      </c>
      <c r="P165" s="185">
        <f>'[4]bnak shin'!H150</f>
        <v>203365</v>
      </c>
      <c r="Q165" s="185">
        <f>'[4]bnak shin'!I150</f>
        <v>303365</v>
      </c>
      <c r="R165" s="185">
        <f>'[4]bnak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'[4]bnak shin'!G104</f>
        <v>2350</v>
      </c>
      <c r="L167" s="185">
        <f>'[4]bnak shin'!H104</f>
        <v>4738</v>
      </c>
      <c r="M167" s="185">
        <f>'[4]bnak shin'!I104</f>
        <v>8342.1</v>
      </c>
      <c r="N167" s="190">
        <f>'[4]bnak shin'!J104</f>
        <v>10248.5</v>
      </c>
      <c r="O167" s="190">
        <f>'[4]bnak shin'!G150</f>
        <v>203365</v>
      </c>
      <c r="P167" s="190">
        <f>'[4]bnak shin'!H150</f>
        <v>203365</v>
      </c>
      <c r="Q167" s="190">
        <f>'[4]bnak shin'!I150</f>
        <v>303365</v>
      </c>
      <c r="R167" s="190">
        <f>'[4]bnak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[4]jramatakararum!G32</f>
        <v>900</v>
      </c>
      <c r="L173" s="185">
        <f>[4]jramatakararum!H32</f>
        <v>900</v>
      </c>
      <c r="M173" s="185">
        <f>[4]jramatakararum!I32</f>
        <v>900</v>
      </c>
      <c r="N173" s="190">
        <f>[4]jramatakararum!J32</f>
        <v>900</v>
      </c>
      <c r="O173" s="190">
        <f>[4]jramatakararum!G151</f>
        <v>8440</v>
      </c>
      <c r="P173" s="190">
        <f>[4]jramatakararum!H151</f>
        <v>127802.5</v>
      </c>
      <c r="Q173" s="190">
        <f>[4]jramatakararum!I151</f>
        <v>247165</v>
      </c>
      <c r="R173" s="190">
        <f>[4]jramatakararum!J151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[4]lusav!G32</f>
        <v>7585.1</v>
      </c>
      <c r="L176" s="240">
        <f>[4]lusav!H32</f>
        <v>15028.606</v>
      </c>
      <c r="M176" s="240">
        <f>[4]lusav!I32</f>
        <v>17641.400000000001</v>
      </c>
      <c r="N176" s="240">
        <f>[4]lusav!J32</f>
        <v>20091.3</v>
      </c>
      <c r="O176" s="246">
        <f>[4]lusav!G151</f>
        <v>0</v>
      </c>
      <c r="P176" s="246">
        <f>[4]lusav!H151</f>
        <v>0</v>
      </c>
      <c r="Q176" s="246">
        <f>[4]lusav!I151</f>
        <v>0</v>
      </c>
      <c r="R176" s="246">
        <f>[4]lusav!J151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'[4]hangst sport'!G32</f>
        <v>600</v>
      </c>
      <c r="L216" s="185">
        <f>'[4]hangst sport'!H32</f>
        <v>1050</v>
      </c>
      <c r="M216" s="185">
        <f>'[4]hangst sport'!I32</f>
        <v>1450</v>
      </c>
      <c r="N216" s="185">
        <f>'[4]hangst sport'!J32</f>
        <v>11450</v>
      </c>
      <c r="O216" s="190">
        <f>'[4]hangst sport'!G150</f>
        <v>146535</v>
      </c>
      <c r="P216" s="190">
        <f>'[4]hangst sport'!H150</f>
        <v>484411.4</v>
      </c>
      <c r="Q216" s="190">
        <f>'[4]hangst sport'!I150</f>
        <v>484411.4</v>
      </c>
      <c r="R216" s="190">
        <f>'[4]hangst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'[4]kentr. grad'!G33</f>
        <v>5992.4</v>
      </c>
      <c r="L219" s="185">
        <f>'[4]kentr. grad'!H33</f>
        <v>10013</v>
      </c>
      <c r="M219" s="185">
        <f>'[4]kentr. grad'!I33</f>
        <v>14254.6</v>
      </c>
      <c r="N219" s="185">
        <f>'[4]kentr. grad'!J33</f>
        <v>15414.4</v>
      </c>
      <c r="O219" s="190">
        <f>'[4]kentr. grad'!G151</f>
        <v>48668.883000000002</v>
      </c>
      <c r="P219" s="190">
        <f>'[4]kentr. grad'!H151</f>
        <v>48668.883000000002</v>
      </c>
      <c r="Q219" s="190">
        <f>'[4]kentr. grad'!I151</f>
        <v>48668.883000000002</v>
      </c>
      <c r="R219" s="190">
        <f>'[4]kentr.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'[4]mshak palat'!G32</f>
        <v>7263.6</v>
      </c>
      <c r="L221" s="184">
        <f>'[4]mshak palat'!H32</f>
        <v>13182.2</v>
      </c>
      <c r="M221" s="184">
        <f>'[4]mshak palat'!I32+'[4]mshak palat (2)'!I32</f>
        <v>18260.8</v>
      </c>
      <c r="N221" s="184">
        <f>'[4]mshak palat'!J32+'[4]mshak palat (2)'!J32</f>
        <v>22685.759999999998</v>
      </c>
      <c r="O221" s="184">
        <f>'[4]mshak palat'!G150</f>
        <v>105666.459</v>
      </c>
      <c r="P221" s="184">
        <f>'[4]mshak palat'!H150</f>
        <v>201641.7</v>
      </c>
      <c r="Q221" s="184">
        <f>'[4]mshak palat'!I150</f>
        <v>201641.7</v>
      </c>
      <c r="R221" s="184">
        <f>'[4]mshak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'[4]mshak kazm'!G32</f>
        <v>300</v>
      </c>
      <c r="L222" s="185">
        <f>'[4]mshak kazm'!H32</f>
        <v>700</v>
      </c>
      <c r="M222" s="185">
        <f>'[4]mshak kazm'!I32</f>
        <v>1030.9299999999998</v>
      </c>
      <c r="N222" s="185">
        <f>'[4]mshak kazm'!J32</f>
        <v>1230.9304</v>
      </c>
      <c r="O222" s="185">
        <f>'[4]mshak kazm'!G150</f>
        <v>0</v>
      </c>
      <c r="P222" s="185">
        <f>'[4]mshak kazm'!H150</f>
        <v>0</v>
      </c>
      <c r="Q222" s="185">
        <f>'[4]mshak kazm'!I150</f>
        <v>0</v>
      </c>
      <c r="R222" s="185">
        <f>'[4]mshak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[4]herutahax!G32</f>
        <v>250</v>
      </c>
      <c r="L228" s="185">
        <f>[4]herutahax!H32</f>
        <v>350</v>
      </c>
      <c r="M228" s="185">
        <f>[4]herutahax!I32</f>
        <v>350</v>
      </c>
      <c r="N228" s="185">
        <f>[4]herutahax!J32</f>
        <v>350</v>
      </c>
      <c r="O228" s="190">
        <f>[4]herutahax!G150</f>
        <v>0</v>
      </c>
      <c r="P228" s="190">
        <f>[4]herutahax!H150</f>
        <v>0</v>
      </c>
      <c r="Q228" s="190">
        <f>[4]herutahax!I150</f>
        <v>0</v>
      </c>
      <c r="R228" s="190">
        <f>[4]herutahax!J150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[4]texekat!G32</f>
        <v>845</v>
      </c>
      <c r="L230" s="185">
        <f>[4]texekat!H32</f>
        <v>1440</v>
      </c>
      <c r="M230" s="185">
        <f>[4]texekat!I32</f>
        <v>2185</v>
      </c>
      <c r="N230" s="185">
        <f>[4]texekat!J32</f>
        <v>2872.3</v>
      </c>
      <c r="O230" s="185">
        <f>[4]texekat!G150</f>
        <v>0</v>
      </c>
      <c r="P230" s="185">
        <f>[4]texekat!H150</f>
        <v>0</v>
      </c>
      <c r="Q230" s="185">
        <f>[4]texekat!I150</f>
        <v>0</v>
      </c>
      <c r="R230" s="185">
        <f>[4]texekat!J150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'[4]qax. kusakc.'!G32</f>
        <v>150</v>
      </c>
      <c r="L234" s="185">
        <f>'[4]qax. kusakc.'!H32</f>
        <v>1135</v>
      </c>
      <c r="M234" s="185">
        <f>'[4]qax. kusakc.'!I32</f>
        <v>1335</v>
      </c>
      <c r="N234" s="185">
        <f>'[4]qax.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[4]kronakan!G133</f>
        <v>237.5</v>
      </c>
      <c r="L235" s="185">
        <f>[4]kronakan!H133</f>
        <v>475</v>
      </c>
      <c r="M235" s="185">
        <f>[4]kronakan!I133</f>
        <v>712.5</v>
      </c>
      <c r="N235" s="185">
        <f>[4]kronakan!J133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'[4]yndameny mankap.'!G32</f>
        <v>48256.600000000006</v>
      </c>
      <c r="L246" s="240">
        <f>'[4]yndameny mankap.'!H32</f>
        <v>89331.8</v>
      </c>
      <c r="M246" s="240">
        <f>'[4]yndameny mankap.'!I32</f>
        <v>132418.79999999999</v>
      </c>
      <c r="N246" s="240">
        <f>'[4]yndameny mankap.'!J32</f>
        <v>194533.1</v>
      </c>
      <c r="O246" s="249">
        <f>'[4]yndameny mankap.'!G150</f>
        <v>30509.455999999998</v>
      </c>
      <c r="P246" s="249">
        <f>'[4]yndameny mankap.'!H150</f>
        <v>30509.455999999998</v>
      </c>
      <c r="Q246" s="249">
        <f>'[4]yndameny mankap.'!I150</f>
        <v>30639.455999999998</v>
      </c>
      <c r="R246" s="249">
        <f>'[4]yndameny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'[4]himn,krt'!G32</f>
        <v>0</v>
      </c>
      <c r="L250" s="184">
        <f>'[4]himn,krt'!H32</f>
        <v>0</v>
      </c>
      <c r="M250" s="184">
        <f>'[4]himn,krt'!H32</f>
        <v>0</v>
      </c>
      <c r="N250" s="189">
        <f>'[4]himn,krt'!J32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'[4]barcraguyn krt.'!G32</f>
        <v>0</v>
      </c>
      <c r="L258" s="184">
        <f>'[4]barcraguyn krt.'!H32</f>
        <v>0</v>
      </c>
      <c r="M258" s="184">
        <f>'[4]barcraguyn krt.'!I32</f>
        <v>0</v>
      </c>
      <c r="N258" s="189">
        <f>'[4]barcraguyn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'[4]yndam arvest erash'!G32</f>
        <v>24362.2</v>
      </c>
      <c r="L262" s="240">
        <f>'[4]yndam arvest erash'!H32</f>
        <v>50135.200000000004</v>
      </c>
      <c r="M262" s="240">
        <f>'[4]yndam arvest erash'!I32</f>
        <v>66135.299999999988</v>
      </c>
      <c r="N262" s="240">
        <f>'[4]yndam arvest erash'!J32</f>
        <v>82961.399999999994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'[4]soc ogn'!G32+'[4]nvir. b`h'!G133</f>
        <v>1550</v>
      </c>
      <c r="L296" s="185">
        <f>'[4]soc ogn'!H32+'[4]nvir. b`h'!H133</f>
        <v>2800</v>
      </c>
      <c r="M296" s="185">
        <f>'[4]soc ogn'!I32+'[4]nvir. b`h'!I32</f>
        <v>3650</v>
      </c>
      <c r="N296" s="185">
        <f>'[4]soc ogn'!J32+'[4]nvir. b`h'!F32</f>
        <v>4900</v>
      </c>
      <c r="O296" s="190">
        <f>'[4]soc ogn'!G150</f>
        <v>0</v>
      </c>
      <c r="P296" s="190">
        <f>'[4]soc ogn'!H150</f>
        <v>0</v>
      </c>
      <c r="Q296" s="190">
        <f>'[4]soc ogn'!I150</f>
        <v>0</v>
      </c>
      <c r="R296" s="190">
        <f>'[4]soc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'[4]pah fond '!G32+'[4]ekam erams bashx nor'!L140</f>
        <v>35000</v>
      </c>
      <c r="L309" s="185">
        <f>'[4]pah fond '!H32+'[4]ekam erams bashx nor'!M140</f>
        <v>83000</v>
      </c>
      <c r="M309" s="185">
        <f>'[4]pah fond '!I32+'[4]ekam erams bashx nor'!N140</f>
        <v>103000</v>
      </c>
      <c r="N309" s="184">
        <f>'[4]pah fond '!J32+'[4]ekam erams bashx nor'!O140</f>
        <v>178655.73</v>
      </c>
      <c r="O309" s="190"/>
      <c r="P309" s="190">
        <f>'[4]pah fond '!H150</f>
        <v>0</v>
      </c>
      <c r="Q309" s="190">
        <f>'[4]pah fond '!I150</f>
        <v>0</v>
      </c>
      <c r="R309" s="190">
        <f>'[4]pah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160"/>
  <sheetViews>
    <sheetView topLeftCell="A19"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1520" t="s">
        <v>0</v>
      </c>
      <c r="B1" s="1520"/>
      <c r="C1" s="1520"/>
      <c r="D1" s="1520"/>
      <c r="E1" s="1520"/>
      <c r="F1" s="1520"/>
      <c r="G1" s="1520"/>
      <c r="H1" s="1520"/>
      <c r="I1" s="1520"/>
      <c r="J1" s="1520"/>
      <c r="K1" s="1520"/>
      <c r="L1" s="1520"/>
      <c r="M1" s="1520"/>
      <c r="N1" s="1520"/>
      <c r="O1" s="1520"/>
    </row>
    <row r="2" spans="1:25" s="1" customFormat="1" ht="15" customHeight="1">
      <c r="A2" s="1521" t="s">
        <v>1051</v>
      </c>
      <c r="B2" s="1521"/>
      <c r="C2" s="1521"/>
      <c r="D2" s="1521"/>
      <c r="E2" s="1521"/>
      <c r="F2" s="1521"/>
      <c r="G2" s="1521"/>
      <c r="H2" s="1521"/>
      <c r="I2" s="1521"/>
      <c r="J2" s="1521"/>
      <c r="K2" s="1521"/>
      <c r="L2" s="1521"/>
      <c r="M2" s="1521"/>
      <c r="N2" s="1521"/>
      <c r="O2" s="1521"/>
    </row>
    <row r="3" spans="1:25" s="1" customFormat="1" ht="18" customHeight="1">
      <c r="A3" s="1522" t="s">
        <v>1</v>
      </c>
      <c r="B3" s="1522"/>
      <c r="C3" s="1522"/>
      <c r="D3" s="1522"/>
      <c r="E3" s="1522"/>
      <c r="F3" s="1522"/>
      <c r="G3" s="1522"/>
      <c r="H3" s="1522"/>
      <c r="I3" s="1522"/>
      <c r="J3" s="1522"/>
      <c r="K3" s="1522"/>
      <c r="L3" s="1522"/>
      <c r="M3" s="1522"/>
      <c r="N3" s="1522"/>
      <c r="O3" s="1522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1523" t="s">
        <v>3</v>
      </c>
      <c r="B5" s="1524" t="s">
        <v>4</v>
      </c>
      <c r="C5" s="1524" t="s">
        <v>5</v>
      </c>
      <c r="D5" s="1525" t="s">
        <v>6</v>
      </c>
      <c r="E5" s="1525"/>
      <c r="F5" s="1525"/>
      <c r="G5" s="1525"/>
      <c r="H5" s="1525" t="s">
        <v>7</v>
      </c>
      <c r="I5" s="1525"/>
      <c r="J5" s="1525"/>
      <c r="K5" s="1526"/>
      <c r="L5" s="1525" t="s">
        <v>8</v>
      </c>
      <c r="M5" s="1525"/>
      <c r="N5" s="1525"/>
      <c r="O5" s="1525"/>
      <c r="P5" s="8"/>
    </row>
    <row r="6" spans="1:25">
      <c r="A6" s="1523"/>
      <c r="B6" s="1524"/>
      <c r="C6" s="1524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'[4]hatvac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'[4]hatvac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D143-'[4]caxseri erbashx'!G10</f>
        <v>0</v>
      </c>
      <c r="E145" s="108">
        <f>E143-'[4]caxseri erbashx'!H10</f>
        <v>-4.9999984912574291E-4</v>
      </c>
      <c r="F145" s="107">
        <f>F143-'[4]caxseri erbashx'!I10</f>
        <v>0</v>
      </c>
      <c r="G145" s="107">
        <f>G143-'[4]caxseri erbashx'!J10</f>
        <v>0</v>
      </c>
      <c r="H145" s="107">
        <f>H143-'[4]caxseri erbashx'!K10</f>
        <v>0</v>
      </c>
      <c r="I145" s="107">
        <f>I143-'[4]caxseri erbashx'!L10</f>
        <v>0</v>
      </c>
      <c r="J145" s="107">
        <f>J143-'[4]caxseri erbashx'!M10</f>
        <v>0</v>
      </c>
      <c r="K145" s="108">
        <f>K143-'[4]caxseri erbashx'!N10</f>
        <v>0</v>
      </c>
      <c r="L145" s="109">
        <f>L143-'[4]caxseri erbashx'!O10</f>
        <v>0</v>
      </c>
      <c r="M145" s="110">
        <f>M143-'[4]caxseri erbashx'!P10</f>
        <v>-4.9999984912574291E-4</v>
      </c>
      <c r="N145" s="111">
        <f>N143-'[4]caxseri erbashx'!Q10</f>
        <v>0</v>
      </c>
      <c r="O145" s="112">
        <f>O143-'[4]caxseri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12</vt:i4>
      </vt:variant>
    </vt:vector>
  </HeadingPairs>
  <TitlesOfParts>
    <vt:vector size="40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hatvac6 (3)</vt:lpstr>
      <vt:lpstr>hatvac 4</vt:lpstr>
      <vt:lpstr>tntes caxs (3)</vt:lpstr>
      <vt:lpstr>gorc caxs (3)</vt:lpstr>
      <vt:lpstr>ekamut (2)</vt:lpstr>
      <vt:lpstr>bjuge</vt:lpstr>
      <vt:lpstr>ekamut (3)</vt:lpstr>
      <vt:lpstr>gorc caxs (4)</vt:lpstr>
      <vt:lpstr>tntes caxs (4)</vt:lpstr>
      <vt:lpstr>hatvac 4 (2)</vt:lpstr>
      <vt:lpstr>hatvac6 (4)</vt:lpstr>
      <vt:lpstr>caxseri erbashx (3)</vt:lpstr>
      <vt:lpstr>ekam erams bashx nor (3)</vt:lpstr>
      <vt:lpstr>Лист4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2025-02-11T10:16:30Z</dcterms:modified>
</cp:coreProperties>
</file>